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8800" windowHeight="12225"/>
  </bookViews>
  <sheets>
    <sheet name="Лист1 (2)" sheetId="2" r:id="rId1"/>
  </sheets>
  <definedNames>
    <definedName name="_xlnm.Print_Titles" localSheetId="0">'Лист1 (2)'!$A:$C</definedName>
    <definedName name="_xlnm.Print_Area" localSheetId="0">'Лист1 (2)'!$A$1:$M$86</definedName>
  </definedNames>
  <calcPr calcId="144525"/>
</workbook>
</file>

<file path=xl/calcChain.xml><?xml version="1.0" encoding="utf-8"?>
<calcChain xmlns="http://schemas.openxmlformats.org/spreadsheetml/2006/main">
  <c r="K85" i="2" l="1"/>
  <c r="L6" i="2" l="1"/>
  <c r="I77" i="2" l="1"/>
  <c r="I73" i="2" s="1"/>
  <c r="I75" i="2"/>
  <c r="I70" i="2"/>
  <c r="J81" i="2"/>
  <c r="J70" i="2"/>
  <c r="J75" i="2"/>
  <c r="J77" i="2"/>
  <c r="J73" i="2" s="1"/>
  <c r="K49" i="2"/>
  <c r="K27" i="2"/>
  <c r="I27" i="2"/>
  <c r="H27" i="2"/>
  <c r="G27" i="2"/>
  <c r="F27" i="2"/>
  <c r="D27" i="2"/>
  <c r="D22" i="2" s="1"/>
  <c r="L72" i="2"/>
  <c r="L80" i="2"/>
  <c r="L79" i="2"/>
  <c r="L78" i="2"/>
  <c r="K77" i="2"/>
  <c r="H77" i="2"/>
  <c r="H73" i="2" s="1"/>
  <c r="G77" i="2"/>
  <c r="G73" i="2" s="1"/>
  <c r="F77" i="2"/>
  <c r="F73" i="2" s="1"/>
  <c r="D77" i="2"/>
  <c r="D73" i="2" s="1"/>
  <c r="D68" i="2" s="1"/>
  <c r="L76" i="2"/>
  <c r="H75" i="2"/>
  <c r="G75" i="2"/>
  <c r="L75" i="2" s="1"/>
  <c r="L74" i="2"/>
  <c r="L71" i="2"/>
  <c r="K70" i="2"/>
  <c r="H70" i="2"/>
  <c r="G70" i="2"/>
  <c r="F70" i="2"/>
  <c r="F69" i="2" s="1"/>
  <c r="F68" i="2" s="1"/>
  <c r="D69" i="2"/>
  <c r="L67" i="2"/>
  <c r="L66" i="2"/>
  <c r="F66" i="2"/>
  <c r="D66" i="2"/>
  <c r="K65" i="2"/>
  <c r="H65" i="2"/>
  <c r="G65" i="2"/>
  <c r="F65" i="2"/>
  <c r="D65" i="2"/>
  <c r="L64" i="2"/>
  <c r="L63" i="2"/>
  <c r="H63" i="2"/>
  <c r="H61" i="2" s="1"/>
  <c r="L62" i="2"/>
  <c r="K61" i="2"/>
  <c r="I61" i="2"/>
  <c r="G61" i="2"/>
  <c r="F61" i="2"/>
  <c r="D61" i="2"/>
  <c r="L60" i="2"/>
  <c r="K59" i="2"/>
  <c r="I59" i="2"/>
  <c r="H59" i="2"/>
  <c r="G59" i="2"/>
  <c r="L58" i="2"/>
  <c r="L57" i="2"/>
  <c r="L56" i="2"/>
  <c r="K55" i="2"/>
  <c r="I55" i="2"/>
  <c r="H55" i="2"/>
  <c r="G55" i="2"/>
  <c r="F55" i="2"/>
  <c r="F54" i="2" s="1"/>
  <c r="D55" i="2"/>
  <c r="L53" i="2"/>
  <c r="L52" i="2"/>
  <c r="L51" i="2"/>
  <c r="L50" i="2"/>
  <c r="I49" i="2"/>
  <c r="H49" i="2"/>
  <c r="H46" i="2" s="1"/>
  <c r="G49" i="2"/>
  <c r="G46" i="2" s="1"/>
  <c r="F49" i="2"/>
  <c r="F46" i="2" s="1"/>
  <c r="D49" i="2"/>
  <c r="L48" i="2"/>
  <c r="L47" i="2"/>
  <c r="D47" i="2"/>
  <c r="I46" i="2"/>
  <c r="L44" i="2"/>
  <c r="L43" i="2"/>
  <c r="L42" i="2"/>
  <c r="K41" i="2"/>
  <c r="I41" i="2"/>
  <c r="H41" i="2"/>
  <c r="G41" i="2"/>
  <c r="G30" i="2" s="1"/>
  <c r="F41" i="2"/>
  <c r="D41" i="2"/>
  <c r="L40" i="2"/>
  <c r="L39" i="2"/>
  <c r="L38" i="2"/>
  <c r="L37" i="2"/>
  <c r="L36" i="2"/>
  <c r="L35" i="2"/>
  <c r="L34" i="2"/>
  <c r="L33" i="2"/>
  <c r="L32" i="2"/>
  <c r="K31" i="2"/>
  <c r="L31" i="2" s="1"/>
  <c r="I31" i="2"/>
  <c r="I30" i="2" s="1"/>
  <c r="H31" i="2"/>
  <c r="G31" i="2"/>
  <c r="F31" i="2"/>
  <c r="D31" i="2"/>
  <c r="L29" i="2"/>
  <c r="L28" i="2"/>
  <c r="L27" i="2" s="1"/>
  <c r="L26" i="2"/>
  <c r="K25" i="2"/>
  <c r="I25" i="2"/>
  <c r="H25" i="2"/>
  <c r="G25" i="2"/>
  <c r="F25" i="2"/>
  <c r="L24" i="2"/>
  <c r="K23" i="2"/>
  <c r="K22" i="2" s="1"/>
  <c r="I23" i="2"/>
  <c r="H23" i="2"/>
  <c r="G23" i="2"/>
  <c r="F23" i="2"/>
  <c r="L21" i="2"/>
  <c r="K20" i="2"/>
  <c r="I20" i="2"/>
  <c r="H20" i="2"/>
  <c r="G20" i="2"/>
  <c r="F20" i="2"/>
  <c r="D20" i="2"/>
  <c r="L19" i="2"/>
  <c r="K18" i="2"/>
  <c r="I18" i="2"/>
  <c r="H18" i="2"/>
  <c r="G18" i="2"/>
  <c r="F18" i="2"/>
  <c r="D18" i="2"/>
  <c r="L17" i="2"/>
  <c r="L16" i="2"/>
  <c r="K15" i="2"/>
  <c r="K14" i="2" s="1"/>
  <c r="I15" i="2"/>
  <c r="H15" i="2"/>
  <c r="G15" i="2"/>
  <c r="F15" i="2"/>
  <c r="D15" i="2"/>
  <c r="L13" i="2"/>
  <c r="K12" i="2"/>
  <c r="I12" i="2"/>
  <c r="H12" i="2"/>
  <c r="G12" i="2"/>
  <c r="L12" i="2" s="1"/>
  <c r="F12" i="2"/>
  <c r="L11" i="2"/>
  <c r="L10" i="2"/>
  <c r="L9" i="2"/>
  <c r="L8" i="2"/>
  <c r="L7" i="2"/>
  <c r="K6" i="2"/>
  <c r="I6" i="2"/>
  <c r="H6" i="2"/>
  <c r="G6" i="2"/>
  <c r="F6" i="2"/>
  <c r="D6" i="2"/>
  <c r="F30" i="2" l="1"/>
  <c r="L65" i="2"/>
  <c r="G22" i="2"/>
  <c r="I22" i="2"/>
  <c r="F5" i="2"/>
  <c r="H30" i="2"/>
  <c r="I69" i="2"/>
  <c r="I68" i="2" s="1"/>
  <c r="H5" i="2"/>
  <c r="G14" i="2"/>
  <c r="I5" i="2"/>
  <c r="D54" i="2"/>
  <c r="L61" i="2"/>
  <c r="J69" i="2"/>
  <c r="J68" i="2" s="1"/>
  <c r="J82" i="2"/>
  <c r="L18" i="2"/>
  <c r="I14" i="2"/>
  <c r="I4" i="2" s="1"/>
  <c r="D30" i="2"/>
  <c r="L55" i="2"/>
  <c r="D14" i="2"/>
  <c r="D4" i="2" s="1"/>
  <c r="I54" i="2"/>
  <c r="I45" i="2" s="1"/>
  <c r="G5" i="2"/>
  <c r="G4" i="2" s="1"/>
  <c r="K54" i="2"/>
  <c r="L77" i="2"/>
  <c r="D46" i="2"/>
  <c r="D45" i="2" s="1"/>
  <c r="F45" i="2"/>
  <c r="L49" i="2"/>
  <c r="H54" i="2"/>
  <c r="H45" i="2" s="1"/>
  <c r="F14" i="2"/>
  <c r="H14" i="2"/>
  <c r="L15" i="2"/>
  <c r="L20" i="2"/>
  <c r="F22" i="2"/>
  <c r="H22" i="2"/>
  <c r="L25" i="2"/>
  <c r="L41" i="2"/>
  <c r="K46" i="2"/>
  <c r="G54" i="2"/>
  <c r="L59" i="2"/>
  <c r="G69" i="2"/>
  <c r="G68" i="2" s="1"/>
  <c r="L70" i="2"/>
  <c r="K73" i="2"/>
  <c r="L73" i="2" s="1"/>
  <c r="H69" i="2"/>
  <c r="H68" i="2" s="1"/>
  <c r="L23" i="2"/>
  <c r="K5" i="2"/>
  <c r="L14" i="2"/>
  <c r="L22" i="2"/>
  <c r="K30" i="2"/>
  <c r="L30" i="2" s="1"/>
  <c r="L54" i="2" l="1"/>
  <c r="H4" i="2"/>
  <c r="H81" i="2" s="1"/>
  <c r="K69" i="2"/>
  <c r="I81" i="2"/>
  <c r="I82" i="2" s="1"/>
  <c r="I88" i="2" s="1"/>
  <c r="H82" i="2"/>
  <c r="G45" i="2"/>
  <c r="G81" i="2" s="1"/>
  <c r="G82" i="2" s="1"/>
  <c r="F4" i="2"/>
  <c r="F81" i="2" s="1"/>
  <c r="F82" i="2" s="1"/>
  <c r="D81" i="2"/>
  <c r="D82" i="2" s="1"/>
  <c r="L46" i="2"/>
  <c r="K45" i="2"/>
  <c r="L69" i="2"/>
  <c r="K68" i="2"/>
  <c r="L68" i="2" s="1"/>
  <c r="K4" i="2"/>
  <c r="L5" i="2"/>
  <c r="L45" i="2" l="1"/>
  <c r="K81" i="2"/>
  <c r="L4" i="2"/>
  <c r="L81" i="2" l="1"/>
  <c r="K82" i="2"/>
  <c r="L82" i="2" s="1"/>
</calcChain>
</file>

<file path=xl/sharedStrings.xml><?xml version="1.0" encoding="utf-8"?>
<sst xmlns="http://schemas.openxmlformats.org/spreadsheetml/2006/main" count="94" uniqueCount="90">
  <si>
    <t>ККД</t>
  </si>
  <si>
    <t>Доходи</t>
  </si>
  <si>
    <t xml:space="preserve"> Уточ.пл. за період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</si>
  <si>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</si>
  <si>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</si>
  <si>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</si>
  <si>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</si>
  <si>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</si>
  <si>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</si>
  <si>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</si>
  <si>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</si>
  <si>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</si>
  <si>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</si>
  <si>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</si>
  <si>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</si>
  <si>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</si>
  <si>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</si>
  <si>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</si>
  <si>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</si>
  <si>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</si>
  <si>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</si>
  <si>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</si>
  <si>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</si>
  <si>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</si>
  <si>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</si>
  <si>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</si>
  <si>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</si>
  <si>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</si>
  <si>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</si>
  <si>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</si>
  <si>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</si>
  <si>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</si>
  <si>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</si>
  <si>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</si>
  <si>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</si>
  <si>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</si>
  <si>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</si>
  <si>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</si>
  <si>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</si>
  <si>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</si>
  <si>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</si>
  <si>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</si>
  <si>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</si>
  <si>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</si>
  <si>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</si>
  <si>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</si>
  <si>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</si>
  <si>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</si>
  <si>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</si>
  <si>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</si>
  <si>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</si>
  <si>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</si>
  <si>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</si>
  <si>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</si>
  <si>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</si>
  <si>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</si>
  <si>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</si>
  <si>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</si>
  <si>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</si>
  <si>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</si>
  <si>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</si>
  <si>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</si>
  <si>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</si>
  <si>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</si>
  <si>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</si>
  <si>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</si>
  <si>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Всього без урахування трансферт</t>
  </si>
  <si>
    <t>Всього</t>
  </si>
  <si>
    <t xml:space="preserve">% виконання </t>
  </si>
  <si>
    <t>План на 2022 р</t>
  </si>
  <si>
    <t xml:space="preserve">Податок на нерухоме майно, відмінне від земельної ділянки, сплачений фізичними особами, які є власниками об`єктів нежитлової нерухомості  </t>
  </si>
  <si>
    <t>Уточненний на 2023 р станом на  01.11.2023 р</t>
  </si>
  <si>
    <t>Прогноз на  2024  р</t>
  </si>
  <si>
    <t>План на  2023  р</t>
  </si>
  <si>
    <t>Податок на доходи фізичних осіб у вигляді мінімального податкового зобов`язання, що підлягає сплаті фізичними особами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</si>
  <si>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</si>
  <si>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</si>
  <si>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Дотації з місцевих бюджетів іншим місцевим бюджетам</t>
  </si>
  <si>
    <t>Інші дотації з місцевого бюджету</t>
  </si>
  <si>
    <t>Додаткова дотація з державного бюджету місцевим бюджетам на часткову компенсацію бюджетам місцевого самоврядування втрат надходжень податку на доходи фізичних осіб з грошового забезпечення військов.</t>
  </si>
  <si>
    <t xml:space="preserve">Додаткова дотація з державного бюджету місцевим бюджетам на часткову компенсацію бюджетам місцевого самоврядування втрат надходжень податку на доходи фізичних осіб з грошового </t>
  </si>
  <si>
    <t>план на грудень 2023 р</t>
  </si>
  <si>
    <t xml:space="preserve">Кошти гарантійного та реєстраційного внесків, що визначені Законом України `Про оренду державного та комунального майна`, які підлягають перерахуванню оператором електронного </t>
  </si>
  <si>
    <t>Державне мито, не віднесене до інших категорій</t>
  </si>
  <si>
    <t>Разом доходів  місцевого бюджету</t>
  </si>
  <si>
    <t>Фактично  станом на  30.11.2023 р</t>
  </si>
  <si>
    <t>очікуване до кінця року 2023 р</t>
  </si>
  <si>
    <r>
      <t xml:space="preserve">Рентна плата за користування надрами для видобування корисних копалин місцевого значення </t>
    </r>
    <r>
      <rPr>
        <b/>
        <sz val="10"/>
        <rFont val="Calibri"/>
        <family val="2"/>
        <charset val="204"/>
        <scheme val="minor"/>
      </rPr>
      <t xml:space="preserve"> пісок </t>
    </r>
  </si>
  <si>
    <t>Доходи спеціального фонду</t>
  </si>
  <si>
    <t xml:space="preserve">ПРОГНОЗ ДОХІДНОЇ ЧАСТИНИ БЮДЖЕТУ ГРОМАДИ НА 2024   рік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</si>
</sst>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₴"/>
  </numFmts>
  <fonts count="25" x14ac:knownFonts="1">
    <font>
      <sz val="10"/>
      <color theme="1"/>
      <name val="Calibri"/>
      <family val="2"/>
      <charset val="1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1"/>
      <scheme val="minor"/>
    </font>
    <font>
      <b/>
      <i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Calibri"/>
      <family val="2"/>
      <charset val="1"/>
      <scheme val="minor"/>
    </font>
    <font>
      <i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i/>
      <sz val="8"/>
      <name val="Calibri"/>
      <family val="2"/>
      <charset val="1"/>
      <scheme val="minor"/>
    </font>
    <font>
      <b/>
      <i/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7">
    <xf numFmtId="0" fontId="0" fillId="0" borderId="0" xfId="0"/>
    <xf numFmtId="0" fontId="0" fillId="3" borderId="0" xfId="0" applyFill="1"/>
    <xf numFmtId="0" fontId="2" fillId="3" borderId="0" xfId="0" applyFont="1" applyFill="1"/>
    <xf numFmtId="0" fontId="6" fillId="3" borderId="0" xfId="0" applyFont="1" applyFill="1"/>
    <xf numFmtId="0" fontId="7" fillId="3" borderId="0" xfId="0" applyFont="1" applyFill="1"/>
    <xf numFmtId="0" fontId="0" fillId="3" borderId="1" xfId="0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0" fillId="3" borderId="1" xfId="0" applyNumberFormat="1" applyFill="1" applyBorder="1" applyAlignment="1">
      <alignment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vertical="center" wrapText="1"/>
    </xf>
    <xf numFmtId="0" fontId="7" fillId="3" borderId="1" xfId="0" applyNumberFormat="1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/>
    <xf numFmtId="0" fontId="5" fillId="3" borderId="0" xfId="0" applyFont="1" applyFill="1" applyAlignment="1"/>
    <xf numFmtId="164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4" fillId="3" borderId="0" xfId="0" applyFont="1" applyFill="1" applyAlignment="1"/>
    <xf numFmtId="0" fontId="4" fillId="2" borderId="1" xfId="0" applyNumberFormat="1" applyFont="1" applyFill="1" applyBorder="1" applyAlignment="1">
      <alignment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8" fillId="3" borderId="0" xfId="0" applyFont="1" applyFill="1"/>
    <xf numFmtId="4" fontId="5" fillId="3" borderId="0" xfId="0" applyNumberFormat="1" applyFont="1" applyFill="1" applyAlignment="1"/>
    <xf numFmtId="0" fontId="4" fillId="3" borderId="1" xfId="0" applyNumberFormat="1" applyFont="1" applyFill="1" applyBorder="1" applyAlignment="1">
      <alignment vertical="center" wrapText="1"/>
    </xf>
    <xf numFmtId="0" fontId="4" fillId="3" borderId="0" xfId="0" applyFont="1" applyFill="1"/>
    <xf numFmtId="0" fontId="9" fillId="3" borderId="1" xfId="0" applyNumberFormat="1" applyFont="1" applyFill="1" applyBorder="1" applyAlignment="1">
      <alignment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0" fontId="9" fillId="3" borderId="0" xfId="0" applyFont="1" applyFill="1"/>
    <xf numFmtId="0" fontId="14" fillId="3" borderId="0" xfId="0" applyFont="1" applyFill="1"/>
    <xf numFmtId="164" fontId="5" fillId="2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/>
    <xf numFmtId="0" fontId="16" fillId="0" borderId="0" xfId="0" applyFont="1"/>
    <xf numFmtId="164" fontId="15" fillId="4" borderId="1" xfId="0" applyNumberFormat="1" applyFont="1" applyFill="1" applyBorder="1" applyAlignment="1">
      <alignment horizontal="center" vertical="center"/>
    </xf>
    <xf numFmtId="0" fontId="16" fillId="3" borderId="0" xfId="0" applyFont="1" applyFill="1"/>
    <xf numFmtId="0" fontId="16" fillId="3" borderId="0" xfId="0" applyFont="1" applyFill="1" applyBorder="1" applyAlignment="1">
      <alignment vertical="center"/>
    </xf>
    <xf numFmtId="0" fontId="16" fillId="3" borderId="0" xfId="0" applyNumberFormat="1" applyFont="1" applyFill="1" applyBorder="1" applyAlignment="1">
      <alignment horizontal="center" vertical="center" wrapText="1"/>
    </xf>
    <xf numFmtId="0" fontId="16" fillId="3" borderId="0" xfId="0" applyFont="1" applyFill="1" applyAlignment="1">
      <alignment vertical="center"/>
    </xf>
    <xf numFmtId="0" fontId="5" fillId="3" borderId="0" xfId="0" applyFont="1" applyFill="1"/>
    <xf numFmtId="0" fontId="17" fillId="3" borderId="0" xfId="0" applyFont="1" applyFill="1"/>
    <xf numFmtId="0" fontId="18" fillId="3" borderId="0" xfId="0" applyFont="1" applyFill="1"/>
    <xf numFmtId="164" fontId="4" fillId="4" borderId="1" xfId="0" applyNumberFormat="1" applyFont="1" applyFill="1" applyBorder="1" applyAlignment="1">
      <alignment horizontal="center" vertical="center" wrapText="1"/>
    </xf>
    <xf numFmtId="164" fontId="4" fillId="3" borderId="0" xfId="0" applyNumberFormat="1" applyFont="1" applyFill="1"/>
    <xf numFmtId="164" fontId="8" fillId="2" borderId="1" xfId="0" applyNumberFormat="1" applyFont="1" applyFill="1" applyBorder="1" applyAlignment="1">
      <alignment horizontal="center" vertical="center" wrapText="1"/>
    </xf>
    <xf numFmtId="164" fontId="8" fillId="3" borderId="0" xfId="0" applyNumberFormat="1" applyFont="1" applyFill="1"/>
    <xf numFmtId="164" fontId="16" fillId="3" borderId="0" xfId="0" applyNumberFormat="1" applyFont="1" applyFill="1"/>
    <xf numFmtId="164" fontId="16" fillId="3" borderId="1" xfId="0" applyNumberFormat="1" applyFont="1" applyFill="1" applyBorder="1" applyAlignment="1">
      <alignment horizontal="center" vertical="center" wrapText="1"/>
    </xf>
    <xf numFmtId="3" fontId="16" fillId="3" borderId="0" xfId="0" applyNumberFormat="1" applyFont="1" applyFill="1"/>
    <xf numFmtId="0" fontId="19" fillId="3" borderId="0" xfId="0" applyFont="1" applyFill="1" applyAlignment="1">
      <alignment vertical="center" wrapText="1"/>
    </xf>
    <xf numFmtId="0" fontId="20" fillId="3" borderId="0" xfId="0" applyFont="1" applyFill="1" applyAlignment="1">
      <alignment vertical="center" wrapText="1"/>
    </xf>
    <xf numFmtId="0" fontId="21" fillId="2" borderId="0" xfId="0" applyFont="1" applyFill="1" applyAlignment="1">
      <alignment vertical="top" wrapText="1"/>
    </xf>
    <xf numFmtId="0" fontId="21" fillId="2" borderId="0" xfId="0" applyFont="1" applyFill="1" applyAlignment="1">
      <alignment horizontal="center" vertical="top" wrapText="1"/>
    </xf>
    <xf numFmtId="4" fontId="16" fillId="3" borderId="0" xfId="0" applyNumberFormat="1" applyFont="1" applyFill="1"/>
    <xf numFmtId="164" fontId="15" fillId="2" borderId="1" xfId="0" applyNumberFormat="1" applyFont="1" applyFill="1" applyBorder="1" applyAlignment="1">
      <alignment horizontal="center" vertical="center" wrapText="1"/>
    </xf>
    <xf numFmtId="0" fontId="22" fillId="3" borderId="0" xfId="0" applyFont="1" applyFill="1"/>
    <xf numFmtId="164" fontId="22" fillId="3" borderId="0" xfId="0" applyNumberFormat="1" applyFont="1" applyFill="1"/>
    <xf numFmtId="164" fontId="5" fillId="0" borderId="0" xfId="0" applyNumberFormat="1" applyFont="1" applyAlignment="1"/>
    <xf numFmtId="0" fontId="12" fillId="0" borderId="0" xfId="0" applyFont="1"/>
    <xf numFmtId="0" fontId="11" fillId="0" borderId="0" xfId="0" applyFont="1"/>
    <xf numFmtId="0" fontId="4" fillId="0" borderId="1" xfId="0" applyNumberFormat="1" applyFont="1" applyBorder="1" applyAlignment="1">
      <alignment vertical="center" wrapText="1"/>
    </xf>
    <xf numFmtId="0" fontId="13" fillId="2" borderId="0" xfId="0" applyFont="1" applyFill="1" applyAlignment="1">
      <alignment horizontal="center" vertical="top" wrapText="1"/>
    </xf>
    <xf numFmtId="0" fontId="23" fillId="2" borderId="4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16" fillId="3" borderId="1" xfId="0" applyNumberFormat="1" applyFont="1" applyFill="1" applyBorder="1" applyAlignment="1">
      <alignment horizontal="center" vertical="center" wrapText="1"/>
    </xf>
    <xf numFmtId="0" fontId="16" fillId="3" borderId="1" xfId="0" applyNumberFormat="1" applyFont="1" applyFill="1" applyBorder="1" applyAlignment="1">
      <alignment vertical="center" wrapText="1"/>
    </xf>
    <xf numFmtId="0" fontId="9" fillId="0" borderId="1" xfId="1" applyFont="1" applyBorder="1" applyAlignment="1">
      <alignment horizontal="center" vertical="center"/>
    </xf>
    <xf numFmtId="0" fontId="9" fillId="0" borderId="1" xfId="2" applyFont="1" applyBorder="1" applyAlignment="1">
      <alignment vertical="top" wrapText="1"/>
    </xf>
    <xf numFmtId="0" fontId="4" fillId="3" borderId="1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Border="1" applyAlignment="1">
      <alignment vertical="center" wrapText="1"/>
    </xf>
    <xf numFmtId="0" fontId="12" fillId="3" borderId="1" xfId="0" applyNumberFormat="1" applyFont="1" applyFill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vertical="center" wrapText="1"/>
    </xf>
    <xf numFmtId="0" fontId="9" fillId="2" borderId="1" xfId="3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vertical="top" wrapText="1"/>
    </xf>
    <xf numFmtId="164" fontId="16" fillId="2" borderId="1" xfId="0" applyNumberFormat="1" applyFont="1" applyFill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0" fontId="9" fillId="0" borderId="1" xfId="3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8" fillId="2" borderId="1" xfId="4" applyFont="1" applyFill="1" applyBorder="1" applyAlignment="1">
      <alignment horizontal="center" vertical="top" wrapText="1"/>
    </xf>
    <xf numFmtId="0" fontId="8" fillId="2" borderId="1" xfId="4" applyFont="1" applyFill="1" applyBorder="1" applyAlignment="1">
      <alignment vertical="top" wrapText="1"/>
    </xf>
    <xf numFmtId="0" fontId="9" fillId="0" borderId="1" xfId="4" applyFont="1" applyBorder="1" applyAlignment="1">
      <alignment horizontal="center" vertical="top" wrapText="1"/>
    </xf>
    <xf numFmtId="0" fontId="9" fillId="0" borderId="1" xfId="4" applyFont="1" applyBorder="1" applyAlignment="1">
      <alignment vertical="top" wrapText="1"/>
    </xf>
    <xf numFmtId="0" fontId="16" fillId="3" borderId="0" xfId="0" applyFont="1" applyFill="1" applyAlignment="1">
      <alignment horizontal="center"/>
    </xf>
    <xf numFmtId="0" fontId="16" fillId="3" borderId="0" xfId="0" applyFont="1" applyFill="1" applyAlignment="1"/>
    <xf numFmtId="0" fontId="16" fillId="0" borderId="0" xfId="0" applyFont="1" applyAlignment="1">
      <alignment horizontal="center"/>
    </xf>
    <xf numFmtId="0" fontId="16" fillId="0" borderId="0" xfId="0" applyFont="1" applyAlignment="1"/>
    <xf numFmtId="4" fontId="8" fillId="3" borderId="0" xfId="0" applyNumberFormat="1" applyFont="1" applyFill="1" applyBorder="1"/>
    <xf numFmtId="0" fontId="4" fillId="3" borderId="0" xfId="0" applyFont="1" applyFill="1" applyBorder="1" applyAlignment="1"/>
    <xf numFmtId="4" fontId="4" fillId="3" borderId="0" xfId="0" applyNumberFormat="1" applyFont="1" applyFill="1" applyBorder="1" applyAlignment="1"/>
    <xf numFmtId="0" fontId="15" fillId="3" borderId="0" xfId="0" applyFont="1" applyFill="1"/>
    <xf numFmtId="164" fontId="5" fillId="3" borderId="0" xfId="0" applyNumberFormat="1" applyFont="1" applyFill="1" applyAlignment="1"/>
    <xf numFmtId="164" fontId="15" fillId="3" borderId="0" xfId="0" applyNumberFormat="1" applyFont="1" applyFill="1" applyAlignment="1"/>
    <xf numFmtId="4" fontId="15" fillId="3" borderId="0" xfId="0" applyNumberFormat="1" applyFont="1" applyFill="1" applyAlignment="1"/>
    <xf numFmtId="0" fontId="3" fillId="0" borderId="7" xfId="0" applyFont="1" applyBorder="1" applyAlignment="1">
      <alignment horizontal="center"/>
    </xf>
    <xf numFmtId="0" fontId="11" fillId="0" borderId="1" xfId="0" applyFont="1" applyBorder="1" applyAlignment="1"/>
    <xf numFmtId="0" fontId="23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top" wrapText="1"/>
    </xf>
    <xf numFmtId="0" fontId="23" fillId="2" borderId="3" xfId="0" applyFont="1" applyFill="1" applyBorder="1" applyAlignment="1">
      <alignment horizontal="center" vertical="top" wrapText="1"/>
    </xf>
    <xf numFmtId="0" fontId="15" fillId="3" borderId="0" xfId="0" applyNumberFormat="1" applyFont="1" applyFill="1" applyBorder="1" applyAlignment="1">
      <alignment vertical="center" wrapText="1"/>
    </xf>
    <xf numFmtId="0" fontId="13" fillId="2" borderId="0" xfId="0" applyFont="1" applyFill="1" applyAlignment="1">
      <alignment horizontal="center" vertical="top" wrapText="1"/>
    </xf>
    <xf numFmtId="0" fontId="10" fillId="2" borderId="1" xfId="0" applyNumberFormat="1" applyFont="1" applyFill="1" applyBorder="1" applyAlignment="1">
      <alignment vertical="center" wrapText="1"/>
    </xf>
    <xf numFmtId="0" fontId="14" fillId="2" borderId="1" xfId="0" applyNumberFormat="1" applyFont="1" applyFill="1" applyBorder="1" applyAlignment="1">
      <alignment vertical="center" wrapText="1"/>
    </xf>
  </cellXfs>
  <cellStyles count="5">
    <cellStyle name="Обычный" xfId="0" builtinId="0"/>
    <cellStyle name="Обычный 3" xfId="1"/>
    <cellStyle name="Обычный 4" xfId="2"/>
    <cellStyle name="Обычный 5" xfId="3"/>
    <cellStyle name="Обычный 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8"/>
  <sheetViews>
    <sheetView tabSelected="1" zoomScaleNormal="100" workbookViewId="0">
      <pane ySplit="3" topLeftCell="A4" activePane="bottomLeft" state="frozen"/>
      <selection pane="bottomLeft" sqref="A1:L1"/>
    </sheetView>
  </sheetViews>
  <sheetFormatPr defaultRowHeight="15" x14ac:dyDescent="0.25"/>
  <cols>
    <col min="1" max="1" width="0.140625" customWidth="1"/>
    <col min="2" max="2" width="12" style="94" customWidth="1"/>
    <col min="3" max="3" width="34.42578125" style="35" customWidth="1"/>
    <col min="4" max="4" width="18.42578125" style="95" customWidth="1"/>
    <col min="5" max="5" width="12.42578125" style="95" hidden="1" customWidth="1"/>
    <col min="6" max="6" width="17.28515625" style="15" customWidth="1"/>
    <col min="7" max="7" width="20.5703125" style="15" customWidth="1"/>
    <col min="8" max="8" width="17.85546875" style="15" customWidth="1"/>
    <col min="9" max="10" width="17.140625" style="15" hidden="1" customWidth="1"/>
    <col min="11" max="11" width="21" style="15" customWidth="1"/>
    <col min="12" max="12" width="15" style="18" hidden="1" customWidth="1"/>
    <col min="13" max="13" width="0.5703125" style="35" hidden="1" customWidth="1"/>
    <col min="14" max="14" width="20.42578125" style="35" customWidth="1"/>
    <col min="15" max="15" width="13.85546875" style="35" customWidth="1"/>
    <col min="16" max="16" width="11" style="35" customWidth="1"/>
    <col min="17" max="17" width="9.140625" style="35"/>
  </cols>
  <sheetData>
    <row r="1" spans="1:17" ht="23.25" x14ac:dyDescent="0.35">
      <c r="A1" s="103" t="s">
        <v>89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7" s="61" customFormat="1" ht="15" customHeight="1" x14ac:dyDescent="0.25">
      <c r="A2" s="104"/>
      <c r="B2" s="105" t="s">
        <v>0</v>
      </c>
      <c r="C2" s="105" t="s">
        <v>1</v>
      </c>
      <c r="D2" s="107" t="s">
        <v>69</v>
      </c>
      <c r="E2" s="64"/>
      <c r="F2" s="109" t="s">
        <v>73</v>
      </c>
      <c r="G2" s="111" t="s">
        <v>71</v>
      </c>
      <c r="H2" s="111" t="s">
        <v>85</v>
      </c>
      <c r="I2" s="111" t="s">
        <v>81</v>
      </c>
      <c r="J2" s="111" t="s">
        <v>86</v>
      </c>
      <c r="K2" s="109" t="s">
        <v>72</v>
      </c>
      <c r="L2" s="109" t="s">
        <v>68</v>
      </c>
      <c r="M2" s="60"/>
      <c r="N2" s="60"/>
      <c r="O2" s="60"/>
      <c r="P2" s="60"/>
      <c r="Q2" s="60"/>
    </row>
    <row r="3" spans="1:17" s="61" customFormat="1" ht="37.5" customHeight="1" x14ac:dyDescent="0.25">
      <c r="A3" s="104"/>
      <c r="B3" s="106"/>
      <c r="C3" s="106"/>
      <c r="D3" s="108"/>
      <c r="E3" s="65" t="s">
        <v>2</v>
      </c>
      <c r="F3" s="110"/>
      <c r="G3" s="112"/>
      <c r="H3" s="112"/>
      <c r="I3" s="112"/>
      <c r="J3" s="112"/>
      <c r="K3" s="110"/>
      <c r="L3" s="110"/>
      <c r="M3" s="60"/>
      <c r="N3" s="60"/>
      <c r="O3" s="60"/>
      <c r="P3" s="60"/>
      <c r="Q3" s="60"/>
    </row>
    <row r="4" spans="1:17" s="1" customFormat="1" ht="24" customHeight="1" x14ac:dyDescent="0.2">
      <c r="A4" s="5"/>
      <c r="B4" s="66">
        <v>10000000</v>
      </c>
      <c r="C4" s="66" t="s">
        <v>3</v>
      </c>
      <c r="D4" s="36">
        <f>D5+D14+D22+D30</f>
        <v>106205500</v>
      </c>
      <c r="E4" s="36">
        <v>108305500</v>
      </c>
      <c r="F4" s="36">
        <f>F5+F14+F22+F30</f>
        <v>97917430</v>
      </c>
      <c r="G4" s="36">
        <f t="shared" ref="G4:K4" si="0">G5+G14+G22+G30</f>
        <v>105684468</v>
      </c>
      <c r="H4" s="36">
        <f t="shared" si="0"/>
        <v>113564378</v>
      </c>
      <c r="I4" s="36">
        <f t="shared" si="0"/>
        <v>6592930</v>
      </c>
      <c r="J4" s="36">
        <v>13000000</v>
      </c>
      <c r="K4" s="36">
        <f t="shared" si="0"/>
        <v>132030000</v>
      </c>
      <c r="L4" s="7">
        <f t="shared" ref="L4:L5" si="1">K4/G4*100-100</f>
        <v>24.928480502924998</v>
      </c>
      <c r="M4" s="37"/>
      <c r="N4" s="37"/>
      <c r="O4" s="37"/>
      <c r="P4" s="37"/>
      <c r="Q4" s="37"/>
    </row>
    <row r="5" spans="1:17" s="2" customFormat="1" ht="22.5" customHeight="1" x14ac:dyDescent="0.2">
      <c r="A5" s="6"/>
      <c r="B5" s="67">
        <v>11000000</v>
      </c>
      <c r="C5" s="68" t="s">
        <v>4</v>
      </c>
      <c r="D5" s="14">
        <v>69960000</v>
      </c>
      <c r="E5" s="14">
        <v>69960000</v>
      </c>
      <c r="F5" s="14">
        <f>F6+F12</f>
        <v>69660000</v>
      </c>
      <c r="G5" s="14">
        <f t="shared" ref="G5:K5" si="2">G6+G12</f>
        <v>72512213</v>
      </c>
      <c r="H5" s="14">
        <f t="shared" si="2"/>
        <v>75422933</v>
      </c>
      <c r="I5" s="14">
        <f t="shared" si="2"/>
        <v>4480000</v>
      </c>
      <c r="J5" s="14"/>
      <c r="K5" s="14">
        <f t="shared" si="2"/>
        <v>87364000</v>
      </c>
      <c r="L5" s="7">
        <f t="shared" si="1"/>
        <v>20.48177318764219</v>
      </c>
      <c r="M5" s="25"/>
      <c r="N5" s="25"/>
      <c r="O5" s="25"/>
      <c r="P5" s="25"/>
      <c r="Q5" s="25"/>
    </row>
    <row r="6" spans="1:17" s="25" customFormat="1" ht="30" customHeight="1" x14ac:dyDescent="0.2">
      <c r="A6" s="23"/>
      <c r="B6" s="24">
        <v>11010000</v>
      </c>
      <c r="C6" s="20" t="s">
        <v>5</v>
      </c>
      <c r="D6" s="17">
        <f>D7+D8+D9+D10</f>
        <v>69900000</v>
      </c>
      <c r="E6" s="17">
        <v>69900000</v>
      </c>
      <c r="F6" s="17">
        <f>F7+F8+F9+F10</f>
        <v>69600000</v>
      </c>
      <c r="G6" s="17">
        <f t="shared" ref="G6:I6" si="3">G7+G8+G9+G10</f>
        <v>72360213</v>
      </c>
      <c r="H6" s="17">
        <f t="shared" si="3"/>
        <v>75270746</v>
      </c>
      <c r="I6" s="17">
        <f t="shared" si="3"/>
        <v>4480000</v>
      </c>
      <c r="J6" s="17"/>
      <c r="K6" s="17">
        <f>K7+K8+K9+K10+K11</f>
        <v>87214000</v>
      </c>
      <c r="L6" s="7">
        <f>K6/G6*100-100</f>
        <v>20.527561188909146</v>
      </c>
    </row>
    <row r="7" spans="1:17" s="1" customFormat="1" ht="46.5" customHeight="1" x14ac:dyDescent="0.2">
      <c r="A7" s="10"/>
      <c r="B7" s="69">
        <v>11010100</v>
      </c>
      <c r="C7" s="70" t="s">
        <v>6</v>
      </c>
      <c r="D7" s="49">
        <v>64000000</v>
      </c>
      <c r="E7" s="49">
        <v>64000000</v>
      </c>
      <c r="F7" s="11">
        <v>60000000</v>
      </c>
      <c r="G7" s="11">
        <v>60000000</v>
      </c>
      <c r="H7" s="11">
        <v>63169780</v>
      </c>
      <c r="I7" s="11">
        <v>4000000</v>
      </c>
      <c r="J7" s="11"/>
      <c r="K7" s="11">
        <v>78000000</v>
      </c>
      <c r="L7" s="7">
        <f>K7/G7*100-100</f>
        <v>30</v>
      </c>
      <c r="M7" s="37"/>
      <c r="N7" s="37"/>
      <c r="O7" s="37"/>
      <c r="P7" s="37"/>
      <c r="Q7" s="37"/>
    </row>
    <row r="8" spans="1:17" s="1" customFormat="1" ht="69.75" customHeight="1" x14ac:dyDescent="0.2">
      <c r="A8" s="10"/>
      <c r="B8" s="69">
        <v>11010200</v>
      </c>
      <c r="C8" s="70" t="s">
        <v>7</v>
      </c>
      <c r="D8" s="49">
        <v>1400000</v>
      </c>
      <c r="E8" s="49">
        <v>1400000</v>
      </c>
      <c r="F8" s="11">
        <v>5000000</v>
      </c>
      <c r="G8" s="11">
        <v>5000000</v>
      </c>
      <c r="H8" s="11">
        <v>3343217</v>
      </c>
      <c r="I8" s="11">
        <v>420000</v>
      </c>
      <c r="J8" s="11"/>
      <c r="K8" s="11">
        <v>0</v>
      </c>
      <c r="L8" s="7">
        <f t="shared" ref="L8:L72" si="4">K8/G8*100-100</f>
        <v>-100</v>
      </c>
      <c r="M8" s="38"/>
      <c r="N8" s="39"/>
      <c r="O8" s="40"/>
      <c r="P8" s="37"/>
      <c r="Q8" s="37"/>
    </row>
    <row r="9" spans="1:17" s="1" customFormat="1" ht="54" customHeight="1" x14ac:dyDescent="0.2">
      <c r="A9" s="10"/>
      <c r="B9" s="69">
        <v>11010400</v>
      </c>
      <c r="C9" s="70" t="s">
        <v>8</v>
      </c>
      <c r="D9" s="49">
        <v>3600000</v>
      </c>
      <c r="E9" s="49">
        <v>3600000</v>
      </c>
      <c r="F9" s="11">
        <v>3600000</v>
      </c>
      <c r="G9" s="11">
        <v>5586213</v>
      </c>
      <c r="H9" s="11">
        <v>6826873</v>
      </c>
      <c r="I9" s="11">
        <v>50000</v>
      </c>
      <c r="J9" s="11"/>
      <c r="K9" s="11">
        <v>4200000</v>
      </c>
      <c r="L9" s="7">
        <f t="shared" si="4"/>
        <v>-24.814896961501461</v>
      </c>
      <c r="M9" s="37"/>
      <c r="N9" s="37"/>
      <c r="O9" s="37"/>
      <c r="P9" s="37"/>
      <c r="Q9" s="37"/>
    </row>
    <row r="10" spans="1:17" s="1" customFormat="1" ht="55.5" customHeight="1" x14ac:dyDescent="0.2">
      <c r="A10" s="10"/>
      <c r="B10" s="69">
        <v>11010500</v>
      </c>
      <c r="C10" s="70" t="s">
        <v>9</v>
      </c>
      <c r="D10" s="49">
        <v>900000</v>
      </c>
      <c r="E10" s="49">
        <v>900000</v>
      </c>
      <c r="F10" s="11">
        <v>1000000</v>
      </c>
      <c r="G10" s="11">
        <v>1774000</v>
      </c>
      <c r="H10" s="11">
        <v>1930876</v>
      </c>
      <c r="I10" s="11">
        <v>10000</v>
      </c>
      <c r="J10" s="11"/>
      <c r="K10" s="11">
        <v>2200000</v>
      </c>
      <c r="L10" s="7">
        <f t="shared" si="4"/>
        <v>24.013528748590744</v>
      </c>
      <c r="M10" s="37"/>
      <c r="N10" s="37"/>
      <c r="O10" s="37"/>
      <c r="P10" s="37"/>
      <c r="Q10" s="37"/>
    </row>
    <row r="11" spans="1:17" s="1" customFormat="1" ht="54" customHeight="1" x14ac:dyDescent="0.2">
      <c r="A11" s="10"/>
      <c r="B11" s="71">
        <v>11011300</v>
      </c>
      <c r="C11" s="72" t="s">
        <v>74</v>
      </c>
      <c r="D11" s="49"/>
      <c r="E11" s="49"/>
      <c r="F11" s="11"/>
      <c r="G11" s="11"/>
      <c r="H11" s="11">
        <v>146877</v>
      </c>
      <c r="I11" s="11"/>
      <c r="J11" s="11"/>
      <c r="K11" s="11">
        <v>2814000</v>
      </c>
      <c r="L11" s="7" t="e">
        <f t="shared" si="4"/>
        <v>#DIV/0!</v>
      </c>
      <c r="M11" s="37"/>
      <c r="N11" s="37"/>
      <c r="O11" s="37"/>
      <c r="P11" s="37"/>
      <c r="Q11" s="37"/>
    </row>
    <row r="12" spans="1:17" s="28" customFormat="1" ht="30" customHeight="1" x14ac:dyDescent="0.25">
      <c r="A12" s="27"/>
      <c r="B12" s="24">
        <v>11020000</v>
      </c>
      <c r="C12" s="20" t="s">
        <v>10</v>
      </c>
      <c r="D12" s="17">
        <v>60000</v>
      </c>
      <c r="E12" s="17">
        <v>60000</v>
      </c>
      <c r="F12" s="17">
        <f>F13</f>
        <v>60000</v>
      </c>
      <c r="G12" s="17">
        <f t="shared" ref="G12:K12" si="5">G13</f>
        <v>152000</v>
      </c>
      <c r="H12" s="17">
        <f t="shared" si="5"/>
        <v>152187</v>
      </c>
      <c r="I12" s="17">
        <f t="shared" si="5"/>
        <v>0</v>
      </c>
      <c r="J12" s="17"/>
      <c r="K12" s="17">
        <f t="shared" si="5"/>
        <v>150000</v>
      </c>
      <c r="L12" s="7">
        <f t="shared" si="4"/>
        <v>-1.3157894736842195</v>
      </c>
    </row>
    <row r="13" spans="1:17" s="31" customFormat="1" ht="35.25" customHeight="1" x14ac:dyDescent="0.2">
      <c r="A13" s="29"/>
      <c r="B13" s="30">
        <v>11020200</v>
      </c>
      <c r="C13" s="29" t="s">
        <v>11</v>
      </c>
      <c r="D13" s="21">
        <v>60000</v>
      </c>
      <c r="E13" s="21">
        <v>60000</v>
      </c>
      <c r="F13" s="11">
        <v>60000</v>
      </c>
      <c r="G13" s="11">
        <v>152000</v>
      </c>
      <c r="H13" s="11">
        <v>152187</v>
      </c>
      <c r="I13" s="11">
        <v>0</v>
      </c>
      <c r="J13" s="11"/>
      <c r="K13" s="11">
        <v>150000</v>
      </c>
      <c r="L13" s="7">
        <f t="shared" si="4"/>
        <v>-1.3157894736842195</v>
      </c>
    </row>
    <row r="14" spans="1:17" s="28" customFormat="1" ht="30" customHeight="1" x14ac:dyDescent="0.25">
      <c r="A14" s="27"/>
      <c r="B14" s="24">
        <v>13000000</v>
      </c>
      <c r="C14" s="20" t="s">
        <v>12</v>
      </c>
      <c r="D14" s="17">
        <f>D15+D18+D20</f>
        <v>1137500</v>
      </c>
      <c r="E14" s="17">
        <v>1137500</v>
      </c>
      <c r="F14" s="17">
        <f>F15+F18+F20</f>
        <v>1008000</v>
      </c>
      <c r="G14" s="17">
        <f t="shared" ref="G14:I14" si="6">G15+G18+G20</f>
        <v>1106434</v>
      </c>
      <c r="H14" s="17">
        <f t="shared" si="6"/>
        <v>1699782</v>
      </c>
      <c r="I14" s="17">
        <f t="shared" si="6"/>
        <v>0</v>
      </c>
      <c r="J14" s="17"/>
      <c r="K14" s="17">
        <f>K15+K18+K20</f>
        <v>1662000</v>
      </c>
      <c r="L14" s="7">
        <f t="shared" si="4"/>
        <v>50.212303671073016</v>
      </c>
    </row>
    <row r="15" spans="1:17" s="1" customFormat="1" ht="30" customHeight="1" x14ac:dyDescent="0.2">
      <c r="A15" s="10"/>
      <c r="B15" s="73">
        <v>13010000</v>
      </c>
      <c r="C15" s="27" t="s">
        <v>13</v>
      </c>
      <c r="D15" s="9">
        <f>D16+D17</f>
        <v>725000</v>
      </c>
      <c r="E15" s="9">
        <v>725000</v>
      </c>
      <c r="F15" s="9">
        <f>F16+F17</f>
        <v>800000</v>
      </c>
      <c r="G15" s="9">
        <f t="shared" ref="G15:K15" si="7">G16+G17</f>
        <v>898434</v>
      </c>
      <c r="H15" s="9">
        <f t="shared" si="7"/>
        <v>1396869</v>
      </c>
      <c r="I15" s="9">
        <f t="shared" si="7"/>
        <v>0</v>
      </c>
      <c r="J15" s="9"/>
      <c r="K15" s="9">
        <f t="shared" si="7"/>
        <v>1350000</v>
      </c>
      <c r="L15" s="7">
        <f t="shared" si="4"/>
        <v>50.261454931580943</v>
      </c>
      <c r="M15" s="37"/>
      <c r="N15" s="37"/>
      <c r="O15" s="37"/>
      <c r="P15" s="37"/>
      <c r="Q15" s="37"/>
    </row>
    <row r="16" spans="1:17" s="1" customFormat="1" ht="54" customHeight="1" x14ac:dyDescent="0.2">
      <c r="A16" s="10"/>
      <c r="B16" s="69">
        <v>13010100</v>
      </c>
      <c r="C16" s="70" t="s">
        <v>14</v>
      </c>
      <c r="D16" s="49">
        <v>25000</v>
      </c>
      <c r="E16" s="49">
        <v>25000</v>
      </c>
      <c r="F16" s="11">
        <v>0</v>
      </c>
      <c r="G16" s="11">
        <v>33434</v>
      </c>
      <c r="H16" s="11">
        <v>50431</v>
      </c>
      <c r="I16" s="11">
        <v>0</v>
      </c>
      <c r="J16" s="11"/>
      <c r="K16" s="11">
        <v>50000</v>
      </c>
      <c r="L16" s="7">
        <f t="shared" si="4"/>
        <v>49.548363940898469</v>
      </c>
      <c r="M16" s="37"/>
      <c r="N16" s="37"/>
      <c r="O16" s="37"/>
      <c r="P16" s="37"/>
      <c r="Q16" s="37"/>
    </row>
    <row r="17" spans="1:17" s="1" customFormat="1" ht="54" customHeight="1" x14ac:dyDescent="0.2">
      <c r="A17" s="10"/>
      <c r="B17" s="69">
        <v>13010200</v>
      </c>
      <c r="C17" s="70" t="s">
        <v>15</v>
      </c>
      <c r="D17" s="49">
        <v>700000</v>
      </c>
      <c r="E17" s="49">
        <v>700000</v>
      </c>
      <c r="F17" s="11">
        <v>800000</v>
      </c>
      <c r="G17" s="11">
        <v>865000</v>
      </c>
      <c r="H17" s="11">
        <v>1346438</v>
      </c>
      <c r="I17" s="11">
        <v>0</v>
      </c>
      <c r="J17" s="11"/>
      <c r="K17" s="11">
        <v>1300000</v>
      </c>
      <c r="L17" s="7">
        <f t="shared" si="4"/>
        <v>50.289017341040449</v>
      </c>
      <c r="M17" s="37"/>
      <c r="N17" s="37"/>
      <c r="O17" s="37"/>
      <c r="P17" s="37"/>
      <c r="Q17" s="37"/>
    </row>
    <row r="18" spans="1:17" s="4" customFormat="1" ht="40.5" customHeight="1" x14ac:dyDescent="0.25">
      <c r="A18" s="13"/>
      <c r="B18" s="73">
        <v>13030000</v>
      </c>
      <c r="C18" s="27" t="s">
        <v>16</v>
      </c>
      <c r="D18" s="9">
        <f>D19</f>
        <v>7500</v>
      </c>
      <c r="E18" s="9">
        <v>7500</v>
      </c>
      <c r="F18" s="9">
        <f>F19</f>
        <v>8000</v>
      </c>
      <c r="G18" s="9">
        <f t="shared" ref="G18:K20" si="8">G19</f>
        <v>8000</v>
      </c>
      <c r="H18" s="9">
        <f t="shared" si="8"/>
        <v>11595</v>
      </c>
      <c r="I18" s="9">
        <f t="shared" si="8"/>
        <v>0</v>
      </c>
      <c r="J18" s="9"/>
      <c r="K18" s="9">
        <f t="shared" si="8"/>
        <v>12000</v>
      </c>
      <c r="L18" s="7">
        <f t="shared" si="4"/>
        <v>50</v>
      </c>
      <c r="M18" s="41"/>
      <c r="N18" s="41"/>
      <c r="O18" s="41"/>
      <c r="P18" s="41"/>
      <c r="Q18" s="41"/>
    </row>
    <row r="19" spans="1:17" s="1" customFormat="1" ht="40.5" customHeight="1" x14ac:dyDescent="0.2">
      <c r="A19" s="10"/>
      <c r="B19" s="69">
        <v>13030100</v>
      </c>
      <c r="C19" s="70" t="s">
        <v>17</v>
      </c>
      <c r="D19" s="49">
        <v>7500</v>
      </c>
      <c r="E19" s="49">
        <v>7500</v>
      </c>
      <c r="F19" s="11">
        <v>8000</v>
      </c>
      <c r="G19" s="11">
        <v>8000</v>
      </c>
      <c r="H19" s="11">
        <v>11595</v>
      </c>
      <c r="I19" s="11">
        <v>0</v>
      </c>
      <c r="J19" s="11"/>
      <c r="K19" s="11">
        <v>12000</v>
      </c>
      <c r="L19" s="7">
        <f t="shared" si="4"/>
        <v>50</v>
      </c>
      <c r="M19" s="37"/>
      <c r="N19" s="37"/>
      <c r="O19" s="37"/>
      <c r="P19" s="37"/>
      <c r="Q19" s="37"/>
    </row>
    <row r="20" spans="1:17" s="4" customFormat="1" ht="30" customHeight="1" x14ac:dyDescent="0.25">
      <c r="A20" s="13"/>
      <c r="B20" s="73">
        <v>13040000</v>
      </c>
      <c r="C20" s="27" t="s">
        <v>18</v>
      </c>
      <c r="D20" s="9">
        <f>D21</f>
        <v>405000</v>
      </c>
      <c r="E20" s="9">
        <v>405000</v>
      </c>
      <c r="F20" s="9">
        <f>F21</f>
        <v>200000</v>
      </c>
      <c r="G20" s="9">
        <f t="shared" si="8"/>
        <v>200000</v>
      </c>
      <c r="H20" s="9">
        <f t="shared" si="8"/>
        <v>291318</v>
      </c>
      <c r="I20" s="9">
        <f t="shared" si="8"/>
        <v>0</v>
      </c>
      <c r="J20" s="9"/>
      <c r="K20" s="9">
        <f t="shared" si="8"/>
        <v>300000</v>
      </c>
      <c r="L20" s="7">
        <f t="shared" si="4"/>
        <v>50</v>
      </c>
      <c r="M20" s="41"/>
      <c r="N20" s="41"/>
      <c r="O20" s="41"/>
      <c r="P20" s="41"/>
      <c r="Q20" s="41"/>
    </row>
    <row r="21" spans="1:17" s="1" customFormat="1" ht="49.5" customHeight="1" x14ac:dyDescent="0.2">
      <c r="A21" s="10"/>
      <c r="B21" s="69">
        <v>13040100</v>
      </c>
      <c r="C21" s="70" t="s">
        <v>87</v>
      </c>
      <c r="D21" s="49">
        <v>405000</v>
      </c>
      <c r="E21" s="49">
        <v>405000</v>
      </c>
      <c r="F21" s="11">
        <v>200000</v>
      </c>
      <c r="G21" s="11">
        <v>200000</v>
      </c>
      <c r="H21" s="11">
        <v>291318</v>
      </c>
      <c r="I21" s="11">
        <v>0</v>
      </c>
      <c r="J21" s="11"/>
      <c r="K21" s="11">
        <v>300000</v>
      </c>
      <c r="L21" s="7">
        <f t="shared" si="4"/>
        <v>50</v>
      </c>
      <c r="M21" s="37"/>
      <c r="N21" s="37"/>
      <c r="O21" s="37"/>
      <c r="P21" s="37"/>
      <c r="Q21" s="37"/>
    </row>
    <row r="22" spans="1:17" s="3" customFormat="1" ht="30" customHeight="1" x14ac:dyDescent="0.25">
      <c r="A22" s="12"/>
      <c r="B22" s="24">
        <v>14000000</v>
      </c>
      <c r="C22" s="20" t="s">
        <v>19</v>
      </c>
      <c r="D22" s="17">
        <f>D23+D25+D27</f>
        <v>3210000</v>
      </c>
      <c r="E22" s="17"/>
      <c r="F22" s="17">
        <f>F23+F25+F27</f>
        <v>4300000</v>
      </c>
      <c r="G22" s="17">
        <f t="shared" ref="G22:I22" si="9">G23+G25+G27</f>
        <v>5474000</v>
      </c>
      <c r="H22" s="17">
        <f t="shared" si="9"/>
        <v>6279376</v>
      </c>
      <c r="I22" s="17">
        <f t="shared" si="9"/>
        <v>437500</v>
      </c>
      <c r="J22" s="17"/>
      <c r="K22" s="17">
        <f>K23+K25+K27</f>
        <v>9000000</v>
      </c>
      <c r="L22" s="7">
        <f t="shared" si="4"/>
        <v>64.413591523565941</v>
      </c>
      <c r="M22" s="28"/>
      <c r="N22" s="28"/>
      <c r="O22" s="28"/>
      <c r="P22" s="28"/>
      <c r="Q22" s="28"/>
    </row>
    <row r="23" spans="1:17" s="1" customFormat="1" ht="47.25" customHeight="1" x14ac:dyDescent="0.2">
      <c r="A23" s="10"/>
      <c r="B23" s="73">
        <v>14020000</v>
      </c>
      <c r="C23" s="27" t="s">
        <v>20</v>
      </c>
      <c r="D23" s="74">
        <v>750000</v>
      </c>
      <c r="E23" s="74">
        <v>750000</v>
      </c>
      <c r="F23" s="9">
        <f>F24</f>
        <v>100000</v>
      </c>
      <c r="G23" s="9">
        <f t="shared" ref="G23:K23" si="10">G24</f>
        <v>544000</v>
      </c>
      <c r="H23" s="9">
        <f t="shared" si="10"/>
        <v>636461</v>
      </c>
      <c r="I23" s="9">
        <f t="shared" si="10"/>
        <v>12500</v>
      </c>
      <c r="J23" s="9"/>
      <c r="K23" s="9">
        <f t="shared" si="10"/>
        <v>800000</v>
      </c>
      <c r="L23" s="7">
        <f t="shared" si="4"/>
        <v>47.058823529411768</v>
      </c>
      <c r="M23" s="37"/>
      <c r="N23" s="37"/>
      <c r="O23" s="37"/>
      <c r="P23" s="37"/>
      <c r="Q23" s="37"/>
    </row>
    <row r="24" spans="1:17" s="3" customFormat="1" ht="37.5" customHeight="1" x14ac:dyDescent="0.25">
      <c r="A24" s="12"/>
      <c r="B24" s="30">
        <v>14021900</v>
      </c>
      <c r="C24" s="75" t="s">
        <v>20</v>
      </c>
      <c r="D24" s="21">
        <v>750000</v>
      </c>
      <c r="E24" s="21">
        <v>750000</v>
      </c>
      <c r="F24" s="21">
        <v>100000</v>
      </c>
      <c r="G24" s="21">
        <v>544000</v>
      </c>
      <c r="H24" s="21">
        <v>636461</v>
      </c>
      <c r="I24" s="21">
        <v>12500</v>
      </c>
      <c r="J24" s="21"/>
      <c r="K24" s="21">
        <v>800000</v>
      </c>
      <c r="L24" s="7">
        <f t="shared" si="4"/>
        <v>47.058823529411768</v>
      </c>
      <c r="M24" s="28"/>
      <c r="N24" s="28"/>
      <c r="O24" s="28"/>
      <c r="P24" s="28"/>
      <c r="Q24" s="28"/>
    </row>
    <row r="25" spans="1:17" s="3" customFormat="1" ht="57.75" customHeight="1" x14ac:dyDescent="0.25">
      <c r="A25" s="12"/>
      <c r="B25" s="73">
        <v>14031900</v>
      </c>
      <c r="C25" s="62" t="s">
        <v>21</v>
      </c>
      <c r="D25" s="9">
        <v>2460000</v>
      </c>
      <c r="E25" s="9">
        <v>2460000</v>
      </c>
      <c r="F25" s="9">
        <f>F26</f>
        <v>1200000</v>
      </c>
      <c r="G25" s="9">
        <f t="shared" ref="G25:K25" si="11">G26</f>
        <v>1930000</v>
      </c>
      <c r="H25" s="9">
        <f t="shared" si="11"/>
        <v>2336651</v>
      </c>
      <c r="I25" s="9">
        <f t="shared" si="11"/>
        <v>175000</v>
      </c>
      <c r="J25" s="9"/>
      <c r="K25" s="9">
        <f t="shared" si="11"/>
        <v>3200000</v>
      </c>
      <c r="L25" s="7">
        <f t="shared" si="4"/>
        <v>65.803108808290148</v>
      </c>
      <c r="M25" s="28"/>
      <c r="N25" s="28"/>
      <c r="O25" s="28"/>
      <c r="P25" s="28"/>
      <c r="Q25" s="28"/>
    </row>
    <row r="26" spans="1:17" s="1" customFormat="1" ht="54" customHeight="1" x14ac:dyDescent="0.2">
      <c r="A26" s="10"/>
      <c r="B26" s="69">
        <v>14030000</v>
      </c>
      <c r="C26" s="75" t="s">
        <v>21</v>
      </c>
      <c r="D26" s="49">
        <v>2460000</v>
      </c>
      <c r="E26" s="49">
        <v>2460000</v>
      </c>
      <c r="F26" s="11">
        <v>1200000</v>
      </c>
      <c r="G26" s="11">
        <v>1930000</v>
      </c>
      <c r="H26" s="11">
        <v>2336651</v>
      </c>
      <c r="I26" s="11">
        <v>175000</v>
      </c>
      <c r="J26" s="11"/>
      <c r="K26" s="11">
        <v>3200000</v>
      </c>
      <c r="L26" s="7">
        <f t="shared" si="4"/>
        <v>65.803108808290148</v>
      </c>
      <c r="M26" s="37"/>
      <c r="N26" s="37"/>
      <c r="O26" s="37"/>
      <c r="P26" s="37"/>
      <c r="Q26" s="37"/>
    </row>
    <row r="27" spans="1:17" s="3" customFormat="1" ht="54" customHeight="1" x14ac:dyDescent="0.25">
      <c r="A27" s="12"/>
      <c r="B27" s="73">
        <v>14040000</v>
      </c>
      <c r="C27" s="27" t="s">
        <v>22</v>
      </c>
      <c r="D27" s="9">
        <f>D28+D29</f>
        <v>0</v>
      </c>
      <c r="E27" s="9">
        <v>0</v>
      </c>
      <c r="F27" s="9">
        <f t="shared" ref="F27:L27" si="12">F28+F29</f>
        <v>3000000</v>
      </c>
      <c r="G27" s="9">
        <f t="shared" si="12"/>
        <v>3000000</v>
      </c>
      <c r="H27" s="9">
        <f t="shared" si="12"/>
        <v>3306264</v>
      </c>
      <c r="I27" s="9">
        <f t="shared" si="12"/>
        <v>250000</v>
      </c>
      <c r="J27" s="9"/>
      <c r="K27" s="9">
        <f t="shared" si="12"/>
        <v>5000000</v>
      </c>
      <c r="L27" s="9">
        <f t="shared" si="12"/>
        <v>177.99043062200951</v>
      </c>
      <c r="M27" s="28"/>
      <c r="N27" s="28"/>
      <c r="O27" s="28"/>
      <c r="P27" s="28"/>
      <c r="Q27" s="28"/>
    </row>
    <row r="28" spans="1:17" s="1" customFormat="1" ht="110.25" customHeight="1" x14ac:dyDescent="0.2">
      <c r="A28" s="10"/>
      <c r="B28" s="69">
        <v>14040100</v>
      </c>
      <c r="C28" s="70" t="s">
        <v>23</v>
      </c>
      <c r="D28" s="49">
        <v>0</v>
      </c>
      <c r="E28" s="49">
        <v>525000</v>
      </c>
      <c r="F28" s="11">
        <v>1100000</v>
      </c>
      <c r="G28" s="11">
        <v>1100000</v>
      </c>
      <c r="H28" s="11">
        <v>2106642</v>
      </c>
      <c r="I28" s="11">
        <v>100000</v>
      </c>
      <c r="J28" s="11"/>
      <c r="K28" s="11">
        <v>3000000</v>
      </c>
      <c r="L28" s="7">
        <f t="shared" si="4"/>
        <v>172.72727272727269</v>
      </c>
      <c r="M28" s="37"/>
      <c r="N28" s="37"/>
      <c r="O28" s="37"/>
      <c r="P28" s="37"/>
      <c r="Q28" s="37"/>
    </row>
    <row r="29" spans="1:17" s="1" customFormat="1" ht="85.5" customHeight="1" x14ac:dyDescent="0.2">
      <c r="A29" s="10"/>
      <c r="B29" s="69">
        <v>14040200</v>
      </c>
      <c r="C29" s="70" t="s">
        <v>24</v>
      </c>
      <c r="D29" s="49">
        <v>0</v>
      </c>
      <c r="E29" s="49">
        <v>1575000</v>
      </c>
      <c r="F29" s="11">
        <v>1900000</v>
      </c>
      <c r="G29" s="11">
        <v>1900000</v>
      </c>
      <c r="H29" s="11">
        <v>1199622</v>
      </c>
      <c r="I29" s="11">
        <v>150000</v>
      </c>
      <c r="J29" s="11"/>
      <c r="K29" s="11">
        <v>2000000</v>
      </c>
      <c r="L29" s="7">
        <f t="shared" si="4"/>
        <v>5.2631578947368354</v>
      </c>
      <c r="M29" s="37"/>
      <c r="N29" s="37"/>
      <c r="O29" s="37"/>
      <c r="P29" s="37"/>
      <c r="Q29" s="37"/>
    </row>
    <row r="30" spans="1:17" s="1" customFormat="1" ht="38.25" customHeight="1" x14ac:dyDescent="0.2">
      <c r="A30" s="10"/>
      <c r="B30" s="24">
        <v>18000000</v>
      </c>
      <c r="C30" s="20" t="s">
        <v>25</v>
      </c>
      <c r="D30" s="17">
        <f>D31+D41</f>
        <v>31898000</v>
      </c>
      <c r="E30" s="17">
        <v>31898000</v>
      </c>
      <c r="F30" s="17">
        <f>F31+F41</f>
        <v>22949430</v>
      </c>
      <c r="G30" s="17">
        <f t="shared" ref="G30:K30" si="13">G31+G41</f>
        <v>26591821</v>
      </c>
      <c r="H30" s="17">
        <f t="shared" si="13"/>
        <v>30162287</v>
      </c>
      <c r="I30" s="17">
        <f t="shared" si="13"/>
        <v>1675430</v>
      </c>
      <c r="J30" s="17"/>
      <c r="K30" s="17">
        <f t="shared" si="13"/>
        <v>34004000</v>
      </c>
      <c r="L30" s="7">
        <f t="shared" si="4"/>
        <v>27.873905288396756</v>
      </c>
      <c r="M30" s="37"/>
      <c r="N30" s="37"/>
      <c r="O30" s="37"/>
      <c r="P30" s="37"/>
      <c r="Q30" s="37"/>
    </row>
    <row r="31" spans="1:17" s="3" customFormat="1" ht="30" customHeight="1" x14ac:dyDescent="0.25">
      <c r="A31" s="12"/>
      <c r="B31" s="73">
        <v>18010000</v>
      </c>
      <c r="C31" s="27" t="s">
        <v>26</v>
      </c>
      <c r="D31" s="9">
        <f>D32+D33+D34+D35+D36+D37+D38+D39+D40</f>
        <v>16023000</v>
      </c>
      <c r="E31" s="9">
        <v>16023000</v>
      </c>
      <c r="F31" s="9">
        <f>F32+F33+F34+F35+F36+F37+F38+F39+F40</f>
        <v>10350000</v>
      </c>
      <c r="G31" s="9">
        <f t="shared" ref="G31:K31" si="14">G32+G33+G34+G35+G36+G37+G38+G39+G40</f>
        <v>13942891</v>
      </c>
      <c r="H31" s="9">
        <f t="shared" si="14"/>
        <v>15432250</v>
      </c>
      <c r="I31" s="9">
        <f t="shared" si="14"/>
        <v>576000</v>
      </c>
      <c r="J31" s="9"/>
      <c r="K31" s="9">
        <f t="shared" si="14"/>
        <v>15604000</v>
      </c>
      <c r="L31" s="7">
        <f t="shared" si="4"/>
        <v>11.913662668667484</v>
      </c>
      <c r="M31" s="28"/>
      <c r="N31" s="28"/>
      <c r="O31" s="28"/>
      <c r="P31" s="28"/>
      <c r="Q31" s="28"/>
    </row>
    <row r="32" spans="1:17" s="1" customFormat="1" ht="52.5" customHeight="1" x14ac:dyDescent="0.2">
      <c r="A32" s="10"/>
      <c r="B32" s="76">
        <v>18010200</v>
      </c>
      <c r="C32" s="77" t="s">
        <v>27</v>
      </c>
      <c r="D32" s="22">
        <v>430000</v>
      </c>
      <c r="E32" s="22">
        <v>430000</v>
      </c>
      <c r="F32" s="22">
        <v>300000</v>
      </c>
      <c r="G32" s="22">
        <v>369366</v>
      </c>
      <c r="H32" s="22">
        <v>414735</v>
      </c>
      <c r="I32" s="22">
        <v>5000</v>
      </c>
      <c r="J32" s="22"/>
      <c r="K32" s="22">
        <v>400000</v>
      </c>
      <c r="L32" s="7">
        <f t="shared" si="4"/>
        <v>8.2936707764114743</v>
      </c>
      <c r="M32" s="37"/>
      <c r="N32" s="37"/>
      <c r="O32" s="37"/>
      <c r="P32" s="37"/>
      <c r="Q32" s="37"/>
    </row>
    <row r="33" spans="1:17" s="1" customFormat="1" ht="57" customHeight="1" x14ac:dyDescent="0.2">
      <c r="A33" s="10"/>
      <c r="B33" s="76">
        <v>18010300</v>
      </c>
      <c r="C33" s="77" t="s">
        <v>70</v>
      </c>
      <c r="D33" s="22">
        <v>285000</v>
      </c>
      <c r="E33" s="22">
        <v>285000</v>
      </c>
      <c r="F33" s="22">
        <v>750000</v>
      </c>
      <c r="G33" s="22">
        <v>2399202</v>
      </c>
      <c r="H33" s="22">
        <v>2611013</v>
      </c>
      <c r="I33" s="22"/>
      <c r="J33" s="22"/>
      <c r="K33" s="22">
        <v>1500000</v>
      </c>
      <c r="L33" s="7">
        <f t="shared" si="4"/>
        <v>-37.479211837936113</v>
      </c>
      <c r="M33" s="37"/>
      <c r="N33" s="37"/>
      <c r="O33" s="37"/>
      <c r="P33" s="37"/>
      <c r="Q33" s="37"/>
    </row>
    <row r="34" spans="1:17" s="1" customFormat="1" ht="56.25" customHeight="1" x14ac:dyDescent="0.25">
      <c r="A34" s="10"/>
      <c r="B34" s="76">
        <v>18010400</v>
      </c>
      <c r="C34" s="77" t="s">
        <v>28</v>
      </c>
      <c r="D34" s="22">
        <v>1000000</v>
      </c>
      <c r="E34" s="22">
        <v>1000000</v>
      </c>
      <c r="F34" s="22">
        <v>1000000</v>
      </c>
      <c r="G34" s="22">
        <v>1054000</v>
      </c>
      <c r="H34" s="22">
        <v>1334510</v>
      </c>
      <c r="I34" s="22">
        <v>30000</v>
      </c>
      <c r="J34" s="22"/>
      <c r="K34" s="22">
        <v>1500000</v>
      </c>
      <c r="L34" s="7">
        <f t="shared" si="4"/>
        <v>42.314990512333964</v>
      </c>
      <c r="M34" s="42"/>
      <c r="N34" s="42"/>
      <c r="O34" s="42"/>
      <c r="P34" s="37"/>
      <c r="Q34" s="37"/>
    </row>
    <row r="35" spans="1:17" s="1" customFormat="1" ht="30" customHeight="1" x14ac:dyDescent="0.25">
      <c r="A35" s="10"/>
      <c r="B35" s="76">
        <v>18010500</v>
      </c>
      <c r="C35" s="77" t="s">
        <v>29</v>
      </c>
      <c r="D35" s="22">
        <v>7000000</v>
      </c>
      <c r="E35" s="22">
        <v>7000000</v>
      </c>
      <c r="F35" s="22">
        <v>1600000</v>
      </c>
      <c r="G35" s="22">
        <v>2671000</v>
      </c>
      <c r="H35" s="22">
        <v>3186674</v>
      </c>
      <c r="I35" s="22">
        <v>131000</v>
      </c>
      <c r="J35" s="22"/>
      <c r="K35" s="22">
        <v>3200000</v>
      </c>
      <c r="L35" s="7">
        <f t="shared" si="4"/>
        <v>19.805316360913523</v>
      </c>
      <c r="M35" s="43"/>
      <c r="N35" s="43"/>
      <c r="O35" s="42"/>
      <c r="P35" s="37"/>
      <c r="Q35" s="37"/>
    </row>
    <row r="36" spans="1:17" s="1" customFormat="1" ht="30" customHeight="1" x14ac:dyDescent="0.2">
      <c r="A36" s="10"/>
      <c r="B36" s="76">
        <v>18010600</v>
      </c>
      <c r="C36" s="77" t="s">
        <v>30</v>
      </c>
      <c r="D36" s="22">
        <v>5300000</v>
      </c>
      <c r="E36" s="22">
        <v>5300000</v>
      </c>
      <c r="F36" s="22">
        <v>4700000</v>
      </c>
      <c r="G36" s="22">
        <v>4700000</v>
      </c>
      <c r="H36" s="22">
        <v>4747722</v>
      </c>
      <c r="I36" s="22">
        <v>410000</v>
      </c>
      <c r="J36" s="22"/>
      <c r="K36" s="22">
        <v>6000000</v>
      </c>
      <c r="L36" s="7">
        <f t="shared" si="4"/>
        <v>27.659574468085111</v>
      </c>
      <c r="M36" s="37"/>
      <c r="N36" s="37"/>
      <c r="O36" s="37"/>
      <c r="P36" s="37"/>
      <c r="Q36" s="37"/>
    </row>
    <row r="37" spans="1:17" s="1" customFormat="1" ht="30" customHeight="1" x14ac:dyDescent="0.2">
      <c r="A37" s="10"/>
      <c r="B37" s="76">
        <v>18010700</v>
      </c>
      <c r="C37" s="77" t="s">
        <v>31</v>
      </c>
      <c r="D37" s="22">
        <v>1200000</v>
      </c>
      <c r="E37" s="22">
        <v>1200000</v>
      </c>
      <c r="F37" s="22">
        <v>1200000</v>
      </c>
      <c r="G37" s="22">
        <v>1826000</v>
      </c>
      <c r="H37" s="22">
        <v>2079026</v>
      </c>
      <c r="I37" s="22"/>
      <c r="J37" s="22"/>
      <c r="K37" s="22">
        <v>2000000</v>
      </c>
      <c r="L37" s="7">
        <f t="shared" si="4"/>
        <v>9.5290251916757995</v>
      </c>
      <c r="M37" s="37"/>
      <c r="N37" s="37"/>
      <c r="O37" s="37"/>
      <c r="P37" s="37"/>
      <c r="Q37" s="37"/>
    </row>
    <row r="38" spans="1:17" s="1" customFormat="1" ht="30" customHeight="1" x14ac:dyDescent="0.2">
      <c r="A38" s="10"/>
      <c r="B38" s="76">
        <v>18010900</v>
      </c>
      <c r="C38" s="77" t="s">
        <v>32</v>
      </c>
      <c r="D38" s="22">
        <v>800000</v>
      </c>
      <c r="E38" s="22">
        <v>800000</v>
      </c>
      <c r="F38" s="22">
        <v>800000</v>
      </c>
      <c r="G38" s="22">
        <v>830000</v>
      </c>
      <c r="H38" s="22">
        <v>954404</v>
      </c>
      <c r="I38" s="22"/>
      <c r="J38" s="22"/>
      <c r="K38" s="22">
        <v>950000</v>
      </c>
      <c r="L38" s="7">
        <f t="shared" si="4"/>
        <v>14.457831325301214</v>
      </c>
      <c r="M38" s="37"/>
      <c r="N38" s="37"/>
      <c r="O38" s="37"/>
      <c r="P38" s="37"/>
      <c r="Q38" s="37"/>
    </row>
    <row r="39" spans="1:17" s="1" customFormat="1" ht="30" customHeight="1" x14ac:dyDescent="0.2">
      <c r="A39" s="10"/>
      <c r="B39" s="76">
        <v>18011000</v>
      </c>
      <c r="C39" s="77" t="s">
        <v>33</v>
      </c>
      <c r="D39" s="22">
        <v>0</v>
      </c>
      <c r="E39" s="22">
        <v>0</v>
      </c>
      <c r="F39" s="22">
        <v>0</v>
      </c>
      <c r="G39" s="22"/>
      <c r="H39" s="22">
        <v>4166</v>
      </c>
      <c r="I39" s="22"/>
      <c r="J39" s="22"/>
      <c r="K39" s="22">
        <v>4000</v>
      </c>
      <c r="L39" s="7" t="e">
        <f t="shared" si="4"/>
        <v>#DIV/0!</v>
      </c>
      <c r="M39" s="37"/>
      <c r="N39" s="37"/>
      <c r="O39" s="37"/>
      <c r="P39" s="37"/>
      <c r="Q39" s="37"/>
    </row>
    <row r="40" spans="1:17" s="1" customFormat="1" ht="30" customHeight="1" x14ac:dyDescent="0.2">
      <c r="A40" s="10"/>
      <c r="B40" s="76">
        <v>18011100</v>
      </c>
      <c r="C40" s="77" t="s">
        <v>34</v>
      </c>
      <c r="D40" s="22">
        <v>8000</v>
      </c>
      <c r="E40" s="22">
        <v>8000</v>
      </c>
      <c r="F40" s="22">
        <v>0</v>
      </c>
      <c r="G40" s="22">
        <v>93323</v>
      </c>
      <c r="H40" s="22">
        <v>100000</v>
      </c>
      <c r="I40" s="22"/>
      <c r="J40" s="22"/>
      <c r="K40" s="22">
        <v>50000</v>
      </c>
      <c r="L40" s="7">
        <f t="shared" si="4"/>
        <v>-46.422639649389751</v>
      </c>
      <c r="M40" s="37"/>
      <c r="N40" s="37"/>
      <c r="O40" s="37"/>
      <c r="P40" s="37"/>
      <c r="Q40" s="37"/>
    </row>
    <row r="41" spans="1:17" s="3" customFormat="1" ht="30" customHeight="1" x14ac:dyDescent="0.25">
      <c r="A41" s="12"/>
      <c r="B41" s="73">
        <v>18050000</v>
      </c>
      <c r="C41" s="27" t="s">
        <v>35</v>
      </c>
      <c r="D41" s="9">
        <f>D42+D43+D44</f>
        <v>15875000</v>
      </c>
      <c r="E41" s="9">
        <v>15875000</v>
      </c>
      <c r="F41" s="9">
        <f>F42+F43+F44</f>
        <v>12599430</v>
      </c>
      <c r="G41" s="9">
        <f t="shared" ref="G41:K41" si="15">G42+G43+G44</f>
        <v>12648930</v>
      </c>
      <c r="H41" s="9">
        <f t="shared" si="15"/>
        <v>14730037</v>
      </c>
      <c r="I41" s="9">
        <f t="shared" si="15"/>
        <v>1099430</v>
      </c>
      <c r="J41" s="9"/>
      <c r="K41" s="9">
        <f t="shared" si="15"/>
        <v>18400000</v>
      </c>
      <c r="L41" s="7">
        <f t="shared" si="4"/>
        <v>45.466849765158003</v>
      </c>
      <c r="M41" s="28"/>
      <c r="N41" s="28"/>
      <c r="O41" s="28"/>
      <c r="P41" s="28"/>
      <c r="Q41" s="28"/>
    </row>
    <row r="42" spans="1:17" s="1" customFormat="1" ht="30" customHeight="1" x14ac:dyDescent="0.2">
      <c r="A42" s="10"/>
      <c r="B42" s="69">
        <v>18050300</v>
      </c>
      <c r="C42" s="70" t="s">
        <v>36</v>
      </c>
      <c r="D42" s="49">
        <v>1100000</v>
      </c>
      <c r="E42" s="49">
        <v>1100000</v>
      </c>
      <c r="F42" s="11">
        <v>1100000</v>
      </c>
      <c r="G42" s="11">
        <v>1100000</v>
      </c>
      <c r="H42" s="11">
        <v>766901</v>
      </c>
      <c r="I42" s="11">
        <v>100000</v>
      </c>
      <c r="J42" s="11"/>
      <c r="K42" s="11">
        <v>1100000</v>
      </c>
      <c r="L42" s="7">
        <f t="shared" si="4"/>
        <v>0</v>
      </c>
      <c r="M42" s="37"/>
      <c r="N42" s="37"/>
      <c r="O42" s="37"/>
      <c r="P42" s="37"/>
      <c r="Q42" s="37"/>
    </row>
    <row r="43" spans="1:17" s="1" customFormat="1" ht="30" customHeight="1" x14ac:dyDescent="0.2">
      <c r="A43" s="10"/>
      <c r="B43" s="69">
        <v>18050400</v>
      </c>
      <c r="C43" s="70" t="s">
        <v>37</v>
      </c>
      <c r="D43" s="49">
        <v>14000000</v>
      </c>
      <c r="E43" s="49">
        <v>14000000</v>
      </c>
      <c r="F43" s="11">
        <v>10399430</v>
      </c>
      <c r="G43" s="11">
        <v>10448930</v>
      </c>
      <c r="H43" s="11">
        <v>12919112</v>
      </c>
      <c r="I43" s="11">
        <v>899430</v>
      </c>
      <c r="J43" s="11"/>
      <c r="K43" s="11">
        <v>16000000</v>
      </c>
      <c r="L43" s="7">
        <f t="shared" si="4"/>
        <v>53.125726749054678</v>
      </c>
      <c r="M43" s="37"/>
      <c r="N43" s="37"/>
      <c r="O43" s="37"/>
      <c r="P43" s="37"/>
      <c r="Q43" s="37"/>
    </row>
    <row r="44" spans="1:17" s="1" customFormat="1" ht="30" customHeight="1" x14ac:dyDescent="0.2">
      <c r="A44" s="10"/>
      <c r="B44" s="69">
        <v>18050500</v>
      </c>
      <c r="C44" s="70" t="s">
        <v>38</v>
      </c>
      <c r="D44" s="49">
        <v>775000</v>
      </c>
      <c r="E44" s="49">
        <v>775000</v>
      </c>
      <c r="F44" s="11">
        <v>1100000</v>
      </c>
      <c r="G44" s="11">
        <v>1100000</v>
      </c>
      <c r="H44" s="11">
        <v>1044024</v>
      </c>
      <c r="I44" s="11">
        <v>100000</v>
      </c>
      <c r="J44" s="11"/>
      <c r="K44" s="11">
        <v>1300000</v>
      </c>
      <c r="L44" s="7">
        <f t="shared" si="4"/>
        <v>18.181818181818187</v>
      </c>
      <c r="M44" s="37"/>
      <c r="N44" s="37"/>
      <c r="O44" s="37"/>
      <c r="P44" s="37"/>
      <c r="Q44" s="37"/>
    </row>
    <row r="45" spans="1:17" s="3" customFormat="1" ht="30" customHeight="1" x14ac:dyDescent="0.25">
      <c r="A45" s="12"/>
      <c r="B45" s="78">
        <v>20000000</v>
      </c>
      <c r="C45" s="79" t="s">
        <v>39</v>
      </c>
      <c r="D45" s="44">
        <f>D46+D54+D65</f>
        <v>1709300</v>
      </c>
      <c r="E45" s="44">
        <v>1709300</v>
      </c>
      <c r="F45" s="44">
        <f>F46+F54+F65</f>
        <v>1809551</v>
      </c>
      <c r="G45" s="44">
        <f>G46+G54+G65</f>
        <v>2223500</v>
      </c>
      <c r="H45" s="44">
        <f>H46+H54+H65</f>
        <v>1909672</v>
      </c>
      <c r="I45" s="44">
        <f>I46+I54+I65</f>
        <v>127250</v>
      </c>
      <c r="J45" s="44"/>
      <c r="K45" s="44">
        <f>K46+K54+K65</f>
        <v>2122600</v>
      </c>
      <c r="L45" s="7">
        <f t="shared" si="4"/>
        <v>-4.5378907128401238</v>
      </c>
      <c r="M45" s="28"/>
      <c r="N45" s="28"/>
      <c r="O45" s="45"/>
      <c r="P45" s="28"/>
      <c r="Q45" s="28"/>
    </row>
    <row r="46" spans="1:17" s="1" customFormat="1" ht="30" customHeight="1" x14ac:dyDescent="0.2">
      <c r="A46" s="10"/>
      <c r="B46" s="80">
        <v>21000000</v>
      </c>
      <c r="C46" s="81" t="s">
        <v>40</v>
      </c>
      <c r="D46" s="46">
        <f>D47+D49</f>
        <v>87500</v>
      </c>
      <c r="E46" s="46">
        <v>87500</v>
      </c>
      <c r="F46" s="46">
        <f>F47+F49</f>
        <v>107000</v>
      </c>
      <c r="G46" s="46">
        <f>G47+G49</f>
        <v>283000</v>
      </c>
      <c r="H46" s="46">
        <f t="shared" ref="H46:K46" si="16">H47+H49</f>
        <v>326345</v>
      </c>
      <c r="I46" s="46">
        <f t="shared" si="16"/>
        <v>10500</v>
      </c>
      <c r="J46" s="46"/>
      <c r="K46" s="46">
        <f t="shared" si="16"/>
        <v>210000</v>
      </c>
      <c r="L46" s="7">
        <f t="shared" si="4"/>
        <v>-25.795053003533567</v>
      </c>
      <c r="M46" s="37"/>
      <c r="N46" s="37"/>
      <c r="O46" s="37"/>
      <c r="P46" s="37"/>
      <c r="Q46" s="37"/>
    </row>
    <row r="47" spans="1:17" s="1" customFormat="1" ht="30" customHeight="1" x14ac:dyDescent="0.2">
      <c r="A47" s="10"/>
      <c r="B47" s="69">
        <v>21010000</v>
      </c>
      <c r="C47" s="70" t="s">
        <v>41</v>
      </c>
      <c r="D47" s="49">
        <f>D48</f>
        <v>1500</v>
      </c>
      <c r="E47" s="49">
        <v>1500</v>
      </c>
      <c r="F47" s="11">
        <v>1000</v>
      </c>
      <c r="G47" s="11">
        <v>6000</v>
      </c>
      <c r="H47" s="11">
        <v>6182</v>
      </c>
      <c r="I47" s="11"/>
      <c r="J47" s="11"/>
      <c r="K47" s="11">
        <v>5000</v>
      </c>
      <c r="L47" s="7">
        <f t="shared" si="4"/>
        <v>-16.666666666666657</v>
      </c>
      <c r="M47" s="37"/>
      <c r="N47" s="37"/>
      <c r="O47" s="37"/>
      <c r="P47" s="37"/>
      <c r="Q47" s="37"/>
    </row>
    <row r="48" spans="1:17" s="1" customFormat="1" ht="30" customHeight="1" x14ac:dyDescent="0.2">
      <c r="A48" s="10"/>
      <c r="B48" s="69">
        <v>21010300</v>
      </c>
      <c r="C48" s="70" t="s">
        <v>42</v>
      </c>
      <c r="D48" s="49">
        <v>1500</v>
      </c>
      <c r="E48" s="49">
        <v>1500</v>
      </c>
      <c r="F48" s="11">
        <v>1000</v>
      </c>
      <c r="G48" s="11">
        <v>6000</v>
      </c>
      <c r="H48" s="11">
        <v>6182</v>
      </c>
      <c r="I48" s="11"/>
      <c r="J48" s="11"/>
      <c r="K48" s="11">
        <v>5000</v>
      </c>
      <c r="L48" s="7">
        <f t="shared" si="4"/>
        <v>-16.666666666666657</v>
      </c>
      <c r="M48" s="37"/>
      <c r="N48" s="37"/>
      <c r="O48" s="37"/>
      <c r="P48" s="37"/>
      <c r="Q48" s="37"/>
    </row>
    <row r="49" spans="1:17" s="1" customFormat="1" ht="30" customHeight="1" x14ac:dyDescent="0.2">
      <c r="A49" s="10"/>
      <c r="B49" s="80">
        <v>21080000</v>
      </c>
      <c r="C49" s="81" t="s">
        <v>43</v>
      </c>
      <c r="D49" s="46">
        <f>D50+D51+D52</f>
        <v>86000</v>
      </c>
      <c r="E49" s="46">
        <v>86000</v>
      </c>
      <c r="F49" s="46">
        <f>F50+F51+F52</f>
        <v>106000</v>
      </c>
      <c r="G49" s="46">
        <f t="shared" ref="G49:I49" si="17">G50+G51+G52</f>
        <v>277000</v>
      </c>
      <c r="H49" s="46">
        <f t="shared" si="17"/>
        <v>320163</v>
      </c>
      <c r="I49" s="46">
        <f t="shared" si="17"/>
        <v>10500</v>
      </c>
      <c r="J49" s="46"/>
      <c r="K49" s="46">
        <f>K50+K51+K52+K53</f>
        <v>205000</v>
      </c>
      <c r="L49" s="7">
        <f t="shared" si="4"/>
        <v>-25.992779783393502</v>
      </c>
      <c r="M49" s="37"/>
      <c r="N49" s="37"/>
      <c r="O49" s="37"/>
      <c r="P49" s="37"/>
      <c r="Q49" s="37"/>
    </row>
    <row r="50" spans="1:17" s="1" customFormat="1" ht="30" customHeight="1" x14ac:dyDescent="0.2">
      <c r="A50" s="10"/>
      <c r="B50" s="69">
        <v>21081100</v>
      </c>
      <c r="C50" s="70" t="s">
        <v>44</v>
      </c>
      <c r="D50" s="49">
        <v>30000</v>
      </c>
      <c r="E50" s="49">
        <v>30000</v>
      </c>
      <c r="F50" s="11">
        <v>50000</v>
      </c>
      <c r="G50" s="11">
        <v>130000</v>
      </c>
      <c r="H50" s="11">
        <v>150815</v>
      </c>
      <c r="I50" s="11"/>
      <c r="J50" s="11"/>
      <c r="K50" s="11">
        <v>100000</v>
      </c>
      <c r="L50" s="7">
        <f t="shared" si="4"/>
        <v>-23.076923076923066</v>
      </c>
      <c r="M50" s="37"/>
      <c r="N50" s="37"/>
      <c r="O50" s="37"/>
      <c r="P50" s="37"/>
      <c r="Q50" s="37"/>
    </row>
    <row r="51" spans="1:17" s="1" customFormat="1" ht="30" customHeight="1" x14ac:dyDescent="0.2">
      <c r="A51" s="10"/>
      <c r="B51" s="69">
        <v>21081500</v>
      </c>
      <c r="C51" s="70" t="s">
        <v>45</v>
      </c>
      <c r="D51" s="49">
        <v>50000</v>
      </c>
      <c r="E51" s="49">
        <v>50000</v>
      </c>
      <c r="F51" s="11">
        <v>50000</v>
      </c>
      <c r="G51" s="11">
        <v>141000</v>
      </c>
      <c r="H51" s="11">
        <v>166000</v>
      </c>
      <c r="I51" s="11">
        <v>10000</v>
      </c>
      <c r="J51" s="11"/>
      <c r="K51" s="11">
        <v>100000</v>
      </c>
      <c r="L51" s="7">
        <f t="shared" si="4"/>
        <v>-29.078014184397162</v>
      </c>
      <c r="M51" s="37"/>
      <c r="N51" s="37"/>
      <c r="O51" s="37"/>
      <c r="P51" s="37"/>
      <c r="Q51" s="37"/>
    </row>
    <row r="52" spans="1:17" s="1" customFormat="1" ht="30" customHeight="1" x14ac:dyDescent="0.2">
      <c r="A52" s="10"/>
      <c r="B52" s="69">
        <v>21081700</v>
      </c>
      <c r="C52" s="70" t="s">
        <v>46</v>
      </c>
      <c r="D52" s="49">
        <v>6000</v>
      </c>
      <c r="E52" s="49">
        <v>6000</v>
      </c>
      <c r="F52" s="11">
        <v>6000</v>
      </c>
      <c r="G52" s="11">
        <v>6000</v>
      </c>
      <c r="H52" s="11">
        <v>3348</v>
      </c>
      <c r="I52" s="11">
        <v>500</v>
      </c>
      <c r="J52" s="11"/>
      <c r="K52" s="11">
        <v>3000</v>
      </c>
      <c r="L52" s="7">
        <f t="shared" si="4"/>
        <v>-50</v>
      </c>
      <c r="M52" s="37"/>
      <c r="N52" s="37"/>
      <c r="O52" s="37"/>
      <c r="P52" s="37"/>
      <c r="Q52" s="37"/>
    </row>
    <row r="53" spans="1:17" s="1" customFormat="1" ht="78.75" customHeight="1" x14ac:dyDescent="0.2">
      <c r="A53" s="10"/>
      <c r="B53" s="69">
        <v>21082400</v>
      </c>
      <c r="C53" s="70" t="s">
        <v>82</v>
      </c>
      <c r="D53" s="49"/>
      <c r="E53" s="49"/>
      <c r="F53" s="11">
        <v>2000</v>
      </c>
      <c r="G53" s="11">
        <v>2010</v>
      </c>
      <c r="H53" s="11">
        <v>2010</v>
      </c>
      <c r="I53" s="11"/>
      <c r="J53" s="11"/>
      <c r="K53" s="11">
        <v>2000</v>
      </c>
      <c r="L53" s="7">
        <f t="shared" si="4"/>
        <v>-0.4975124378109399</v>
      </c>
      <c r="M53" s="37"/>
      <c r="N53" s="37"/>
      <c r="O53" s="37"/>
      <c r="P53" s="37"/>
      <c r="Q53" s="37"/>
    </row>
    <row r="54" spans="1:17" s="2" customFormat="1" ht="40.5" customHeight="1" x14ac:dyDescent="0.2">
      <c r="A54" s="8"/>
      <c r="B54" s="80">
        <v>22000000</v>
      </c>
      <c r="C54" s="81" t="s">
        <v>47</v>
      </c>
      <c r="D54" s="46">
        <f>D55+D61</f>
        <v>1621800</v>
      </c>
      <c r="E54" s="46">
        <v>1621800</v>
      </c>
      <c r="F54" s="46">
        <f>F55+F61</f>
        <v>1702551</v>
      </c>
      <c r="G54" s="46">
        <f>G55+G61+G59</f>
        <v>1785500</v>
      </c>
      <c r="H54" s="46">
        <f t="shared" ref="H54:K54" si="18">H55+H61+H59</f>
        <v>1421691</v>
      </c>
      <c r="I54" s="46">
        <f t="shared" si="18"/>
        <v>116750</v>
      </c>
      <c r="J54" s="46"/>
      <c r="K54" s="46">
        <f t="shared" si="18"/>
        <v>1912600</v>
      </c>
      <c r="L54" s="7">
        <f t="shared" si="4"/>
        <v>7.1184542145057463</v>
      </c>
      <c r="M54" s="25"/>
      <c r="N54" s="47"/>
      <c r="O54" s="25"/>
      <c r="P54" s="25"/>
      <c r="Q54" s="25"/>
    </row>
    <row r="55" spans="1:17" s="1" customFormat="1" ht="30" customHeight="1" x14ac:dyDescent="0.2">
      <c r="A55" s="10"/>
      <c r="B55" s="80">
        <v>22010000</v>
      </c>
      <c r="C55" s="81" t="s">
        <v>48</v>
      </c>
      <c r="D55" s="46">
        <f>D56+D57+D58</f>
        <v>1535000</v>
      </c>
      <c r="E55" s="46">
        <v>1535000</v>
      </c>
      <c r="F55" s="17">
        <f>F56+F57+F58</f>
        <v>1619000</v>
      </c>
      <c r="G55" s="17">
        <f t="shared" ref="G55:K55" si="19">G56+G57+G58</f>
        <v>1621000</v>
      </c>
      <c r="H55" s="17">
        <f t="shared" si="19"/>
        <v>1232511</v>
      </c>
      <c r="I55" s="17">
        <f t="shared" si="19"/>
        <v>110000</v>
      </c>
      <c r="J55" s="17"/>
      <c r="K55" s="17">
        <f t="shared" si="19"/>
        <v>1725000</v>
      </c>
      <c r="L55" s="7">
        <f t="shared" si="4"/>
        <v>6.4157927205428678</v>
      </c>
      <c r="M55" s="37"/>
      <c r="N55" s="37"/>
      <c r="O55" s="37"/>
      <c r="P55" s="37"/>
      <c r="Q55" s="37"/>
    </row>
    <row r="56" spans="1:17" s="1" customFormat="1" ht="42.75" customHeight="1" x14ac:dyDescent="0.2">
      <c r="A56" s="10"/>
      <c r="B56" s="69">
        <v>22010300</v>
      </c>
      <c r="C56" s="70" t="s">
        <v>49</v>
      </c>
      <c r="D56" s="49">
        <v>45000</v>
      </c>
      <c r="E56" s="49">
        <v>45000</v>
      </c>
      <c r="F56" s="11">
        <v>15000</v>
      </c>
      <c r="G56" s="11">
        <v>17000</v>
      </c>
      <c r="H56" s="11">
        <v>23410</v>
      </c>
      <c r="I56" s="11">
        <v>3000</v>
      </c>
      <c r="J56" s="11"/>
      <c r="K56" s="11">
        <v>25000</v>
      </c>
      <c r="L56" s="7">
        <f t="shared" si="4"/>
        <v>47.058823529411768</v>
      </c>
      <c r="M56" s="37"/>
      <c r="N56" s="48"/>
      <c r="O56" s="37"/>
      <c r="P56" s="37"/>
      <c r="Q56" s="37"/>
    </row>
    <row r="57" spans="1:17" s="1" customFormat="1" ht="30" customHeight="1" x14ac:dyDescent="0.2">
      <c r="A57" s="10"/>
      <c r="B57" s="69">
        <v>22012500</v>
      </c>
      <c r="C57" s="70" t="s">
        <v>50</v>
      </c>
      <c r="D57" s="49">
        <v>700000</v>
      </c>
      <c r="E57" s="49">
        <v>700000</v>
      </c>
      <c r="F57" s="11">
        <v>800000</v>
      </c>
      <c r="G57" s="11">
        <v>800000</v>
      </c>
      <c r="H57" s="11">
        <v>288321</v>
      </c>
      <c r="I57" s="11">
        <v>40000</v>
      </c>
      <c r="J57" s="11"/>
      <c r="K57" s="11">
        <v>500000</v>
      </c>
      <c r="L57" s="7">
        <f t="shared" si="4"/>
        <v>-37.5</v>
      </c>
      <c r="M57" s="37"/>
      <c r="N57" s="37"/>
      <c r="O57" s="37"/>
      <c r="P57" s="37"/>
      <c r="Q57" s="37"/>
    </row>
    <row r="58" spans="1:17" s="1" customFormat="1" ht="45" customHeight="1" x14ac:dyDescent="0.2">
      <c r="A58" s="10"/>
      <c r="B58" s="69">
        <v>22012600</v>
      </c>
      <c r="C58" s="70" t="s">
        <v>51</v>
      </c>
      <c r="D58" s="49">
        <v>790000</v>
      </c>
      <c r="E58" s="49">
        <v>790000</v>
      </c>
      <c r="F58" s="11">
        <v>804000</v>
      </c>
      <c r="G58" s="11">
        <v>804000</v>
      </c>
      <c r="H58" s="11">
        <v>920780</v>
      </c>
      <c r="I58" s="11">
        <v>67000</v>
      </c>
      <c r="J58" s="11"/>
      <c r="K58" s="11">
        <v>1200000</v>
      </c>
      <c r="L58" s="7">
        <f t="shared" si="4"/>
        <v>49.25373134328359</v>
      </c>
      <c r="M58" s="37"/>
      <c r="N58" s="37"/>
      <c r="O58" s="37"/>
      <c r="P58" s="37"/>
      <c r="Q58" s="37"/>
    </row>
    <row r="59" spans="1:17" s="1" customFormat="1" ht="30" customHeight="1" x14ac:dyDescent="0.2">
      <c r="A59" s="10"/>
      <c r="B59" s="82">
        <v>22080000</v>
      </c>
      <c r="C59" s="83" t="s">
        <v>75</v>
      </c>
      <c r="D59" s="84">
        <v>0</v>
      </c>
      <c r="E59" s="84"/>
      <c r="F59" s="33">
        <v>0</v>
      </c>
      <c r="G59" s="33">
        <f>G60</f>
        <v>53000</v>
      </c>
      <c r="H59" s="33">
        <f t="shared" ref="H59:K59" si="20">H60</f>
        <v>53240</v>
      </c>
      <c r="I59" s="33">
        <f t="shared" si="20"/>
        <v>0</v>
      </c>
      <c r="J59" s="33"/>
      <c r="K59" s="33">
        <f t="shared" si="20"/>
        <v>55000</v>
      </c>
      <c r="L59" s="7">
        <f t="shared" si="4"/>
        <v>3.7735849056603712</v>
      </c>
      <c r="M59" s="37"/>
      <c r="N59" s="37"/>
      <c r="O59" s="37"/>
      <c r="P59" s="37"/>
      <c r="Q59" s="37"/>
    </row>
    <row r="60" spans="1:17" s="1" customFormat="1" ht="30" customHeight="1" x14ac:dyDescent="0.2">
      <c r="A60" s="10"/>
      <c r="B60" s="85">
        <v>22080400</v>
      </c>
      <c r="C60" s="86" t="s">
        <v>76</v>
      </c>
      <c r="D60" s="49">
        <v>0</v>
      </c>
      <c r="E60" s="49"/>
      <c r="F60" s="11">
        <v>0</v>
      </c>
      <c r="G60" s="11">
        <v>53000</v>
      </c>
      <c r="H60" s="11">
        <v>53240</v>
      </c>
      <c r="I60" s="11"/>
      <c r="J60" s="11"/>
      <c r="K60" s="11">
        <v>55000</v>
      </c>
      <c r="L60" s="7">
        <f t="shared" si="4"/>
        <v>3.7735849056603712</v>
      </c>
      <c r="M60" s="37"/>
      <c r="N60" s="37"/>
      <c r="O60" s="37"/>
      <c r="P60" s="37"/>
      <c r="Q60" s="37"/>
    </row>
    <row r="61" spans="1:17" s="2" customFormat="1" ht="30" customHeight="1" x14ac:dyDescent="0.2">
      <c r="A61" s="8"/>
      <c r="B61" s="80">
        <v>22090000</v>
      </c>
      <c r="C61" s="81" t="s">
        <v>52</v>
      </c>
      <c r="D61" s="46">
        <f>D62+D63+D64</f>
        <v>86800</v>
      </c>
      <c r="E61" s="46">
        <v>81000</v>
      </c>
      <c r="F61" s="46">
        <f>F62+F63+F64</f>
        <v>83551</v>
      </c>
      <c r="G61" s="46">
        <f t="shared" ref="G61:K61" si="21">G62+G63+G64</f>
        <v>111500</v>
      </c>
      <c r="H61" s="46">
        <f t="shared" si="21"/>
        <v>135940</v>
      </c>
      <c r="I61" s="46">
        <f t="shared" si="21"/>
        <v>6750</v>
      </c>
      <c r="J61" s="46"/>
      <c r="K61" s="46">
        <f t="shared" si="21"/>
        <v>132600</v>
      </c>
      <c r="L61" s="7">
        <f t="shared" si="4"/>
        <v>18.923766816143498</v>
      </c>
      <c r="M61" s="25"/>
      <c r="N61" s="25"/>
      <c r="O61" s="25"/>
      <c r="P61" s="25"/>
      <c r="Q61" s="25"/>
    </row>
    <row r="62" spans="1:17" s="1" customFormat="1" ht="60.75" customHeight="1" x14ac:dyDescent="0.2">
      <c r="A62" s="10"/>
      <c r="B62" s="69">
        <v>22090100</v>
      </c>
      <c r="C62" s="70" t="s">
        <v>53</v>
      </c>
      <c r="D62" s="49">
        <v>60000</v>
      </c>
      <c r="E62" s="49">
        <v>60000</v>
      </c>
      <c r="F62" s="49">
        <v>60000</v>
      </c>
      <c r="G62" s="49">
        <v>87949</v>
      </c>
      <c r="H62" s="49">
        <v>102284</v>
      </c>
      <c r="I62" s="49">
        <v>5000</v>
      </c>
      <c r="J62" s="49"/>
      <c r="K62" s="49">
        <v>100000</v>
      </c>
      <c r="L62" s="7">
        <f t="shared" si="4"/>
        <v>13.702259263891563</v>
      </c>
      <c r="M62" s="37"/>
      <c r="N62" s="37"/>
      <c r="O62" s="37"/>
      <c r="P62" s="37"/>
      <c r="Q62" s="37"/>
    </row>
    <row r="63" spans="1:17" s="1" customFormat="1" ht="30" customHeight="1" x14ac:dyDescent="0.2">
      <c r="A63" s="10"/>
      <c r="B63" s="69">
        <v>22090400</v>
      </c>
      <c r="C63" s="70" t="s">
        <v>54</v>
      </c>
      <c r="D63" s="49">
        <v>21000</v>
      </c>
      <c r="E63" s="49">
        <v>21000</v>
      </c>
      <c r="F63" s="49">
        <v>21000</v>
      </c>
      <c r="G63" s="49">
        <v>21000</v>
      </c>
      <c r="H63" s="49">
        <f>2592+28432</f>
        <v>31024</v>
      </c>
      <c r="I63" s="49">
        <v>1750</v>
      </c>
      <c r="J63" s="49"/>
      <c r="K63" s="49">
        <v>30000</v>
      </c>
      <c r="L63" s="7">
        <f t="shared" si="4"/>
        <v>42.857142857142861</v>
      </c>
      <c r="M63" s="37"/>
      <c r="N63" s="37"/>
      <c r="O63" s="37"/>
      <c r="P63" s="37"/>
      <c r="Q63" s="37"/>
    </row>
    <row r="64" spans="1:17" s="1" customFormat="1" ht="30" customHeight="1" x14ac:dyDescent="0.2">
      <c r="A64" s="10"/>
      <c r="B64" s="69">
        <v>22090200</v>
      </c>
      <c r="C64" s="87" t="s">
        <v>83</v>
      </c>
      <c r="D64" s="49">
        <v>5800</v>
      </c>
      <c r="E64" s="49">
        <v>5800</v>
      </c>
      <c r="F64" s="11">
        <v>2551</v>
      </c>
      <c r="G64" s="11">
        <v>2551</v>
      </c>
      <c r="H64" s="11">
        <v>2632</v>
      </c>
      <c r="I64" s="11"/>
      <c r="J64" s="11"/>
      <c r="K64" s="11">
        <v>2600</v>
      </c>
      <c r="L64" s="7">
        <f t="shared" si="4"/>
        <v>1.9208153665229304</v>
      </c>
      <c r="M64" s="37"/>
      <c r="N64" s="37"/>
      <c r="O64" s="37"/>
      <c r="P64" s="37"/>
      <c r="Q64" s="37"/>
    </row>
    <row r="65" spans="1:18" s="2" customFormat="1" ht="30" customHeight="1" x14ac:dyDescent="0.2">
      <c r="A65" s="8"/>
      <c r="B65" s="80">
        <v>24000000</v>
      </c>
      <c r="C65" s="81" t="s">
        <v>55</v>
      </c>
      <c r="D65" s="46">
        <f>D66</f>
        <v>0</v>
      </c>
      <c r="E65" s="46">
        <v>0</v>
      </c>
      <c r="F65" s="46">
        <f>F66</f>
        <v>0</v>
      </c>
      <c r="G65" s="46">
        <f>G66+G67</f>
        <v>155000</v>
      </c>
      <c r="H65" s="46">
        <f>H66+H67</f>
        <v>161636</v>
      </c>
      <c r="I65" s="46"/>
      <c r="J65" s="46"/>
      <c r="K65" s="46">
        <f>K66+K67</f>
        <v>0</v>
      </c>
      <c r="L65" s="7">
        <f t="shared" si="4"/>
        <v>-100</v>
      </c>
      <c r="M65" s="25"/>
      <c r="N65" s="25"/>
      <c r="O65" s="25"/>
      <c r="P65" s="25"/>
      <c r="Q65" s="25"/>
    </row>
    <row r="66" spans="1:18" s="1" customFormat="1" ht="30" customHeight="1" x14ac:dyDescent="0.2">
      <c r="A66" s="10"/>
      <c r="B66" s="69">
        <v>24060000</v>
      </c>
      <c r="C66" s="70" t="s">
        <v>43</v>
      </c>
      <c r="D66" s="49">
        <f>D67</f>
        <v>0</v>
      </c>
      <c r="E66" s="49">
        <v>0</v>
      </c>
      <c r="F66" s="49">
        <f>F67</f>
        <v>0</v>
      </c>
      <c r="G66" s="49"/>
      <c r="H66" s="49"/>
      <c r="I66" s="49"/>
      <c r="J66" s="49"/>
      <c r="K66" s="49"/>
      <c r="L66" s="7" t="e">
        <f t="shared" si="4"/>
        <v>#DIV/0!</v>
      </c>
      <c r="M66" s="37"/>
      <c r="N66" s="37"/>
      <c r="O66" s="37"/>
      <c r="P66" s="37"/>
      <c r="Q66" s="37"/>
    </row>
    <row r="67" spans="1:18" s="1" customFormat="1" ht="30" customHeight="1" x14ac:dyDescent="0.2">
      <c r="A67" s="10"/>
      <c r="B67" s="69">
        <v>24060300</v>
      </c>
      <c r="C67" s="70" t="s">
        <v>43</v>
      </c>
      <c r="D67" s="49">
        <v>0</v>
      </c>
      <c r="E67" s="49">
        <v>0</v>
      </c>
      <c r="F67" s="11">
        <v>0</v>
      </c>
      <c r="G67" s="11">
        <v>155000</v>
      </c>
      <c r="H67" s="11">
        <v>161636</v>
      </c>
      <c r="I67" s="11"/>
      <c r="J67" s="11"/>
      <c r="K67" s="11">
        <v>0</v>
      </c>
      <c r="L67" s="7">
        <f t="shared" si="4"/>
        <v>-100</v>
      </c>
      <c r="M67" s="37"/>
      <c r="N67" s="37"/>
      <c r="O67" s="37"/>
      <c r="P67" s="37"/>
      <c r="Q67" s="37"/>
    </row>
    <row r="68" spans="1:18" s="2" customFormat="1" ht="30" customHeight="1" x14ac:dyDescent="0.2">
      <c r="A68" s="8"/>
      <c r="B68" s="24">
        <v>40000000</v>
      </c>
      <c r="C68" s="20" t="s">
        <v>56</v>
      </c>
      <c r="D68" s="17">
        <f>D69+D73</f>
        <v>125205213</v>
      </c>
      <c r="E68" s="17">
        <v>118887367</v>
      </c>
      <c r="F68" s="17">
        <f>F69</f>
        <v>49726000</v>
      </c>
      <c r="G68" s="17">
        <f t="shared" ref="G68:J68" si="22">G69</f>
        <v>136564341</v>
      </c>
      <c r="H68" s="17">
        <f t="shared" si="22"/>
        <v>124077474</v>
      </c>
      <c r="I68" s="17">
        <f t="shared" si="22"/>
        <v>10684239</v>
      </c>
      <c r="J68" s="17">
        <f t="shared" si="22"/>
        <v>10595439</v>
      </c>
      <c r="K68" s="17">
        <f t="shared" ref="K68" si="23">K69</f>
        <v>112828600</v>
      </c>
      <c r="L68" s="7">
        <f t="shared" si="4"/>
        <v>-17.380628666454001</v>
      </c>
      <c r="M68" s="25"/>
      <c r="N68" s="25"/>
      <c r="O68" s="25"/>
      <c r="P68" s="25"/>
      <c r="Q68" s="25"/>
    </row>
    <row r="69" spans="1:18" s="1" customFormat="1" ht="30" customHeight="1" x14ac:dyDescent="0.2">
      <c r="A69" s="10"/>
      <c r="B69" s="24">
        <v>41000000</v>
      </c>
      <c r="C69" s="20" t="s">
        <v>57</v>
      </c>
      <c r="D69" s="17">
        <f>D70</f>
        <v>26013600</v>
      </c>
      <c r="E69" s="17">
        <v>118887367</v>
      </c>
      <c r="F69" s="17">
        <f>F70</f>
        <v>49726000</v>
      </c>
      <c r="G69" s="17">
        <f>G70+G73+G75</f>
        <v>136564341</v>
      </c>
      <c r="H69" s="17">
        <f>H70+H73+H75</f>
        <v>124077474</v>
      </c>
      <c r="I69" s="17">
        <f>I70+I73+I75</f>
        <v>10684239</v>
      </c>
      <c r="J69" s="17">
        <f>J70+J73+J75</f>
        <v>10595439</v>
      </c>
      <c r="K69" s="17">
        <f>K70+K73+K75</f>
        <v>112828600</v>
      </c>
      <c r="L69" s="7">
        <f t="shared" si="4"/>
        <v>-17.380628666454001</v>
      </c>
      <c r="M69" s="37"/>
      <c r="N69" s="37"/>
      <c r="O69" s="37"/>
      <c r="P69" s="37"/>
      <c r="Q69" s="37"/>
    </row>
    <row r="70" spans="1:18" s="1" customFormat="1" ht="30" customHeight="1" x14ac:dyDescent="0.2">
      <c r="A70" s="10"/>
      <c r="B70" s="80">
        <v>41020100</v>
      </c>
      <c r="C70" s="81" t="s">
        <v>59</v>
      </c>
      <c r="D70" s="46">
        <v>26013600</v>
      </c>
      <c r="E70" s="46">
        <v>26013600</v>
      </c>
      <c r="F70" s="46">
        <f>F71</f>
        <v>49726000</v>
      </c>
      <c r="G70" s="46">
        <f t="shared" ref="G70:J70" si="24">G71</f>
        <v>49726000</v>
      </c>
      <c r="H70" s="46">
        <f t="shared" si="24"/>
        <v>44200533</v>
      </c>
      <c r="I70" s="46">
        <f t="shared" si="24"/>
        <v>4144200</v>
      </c>
      <c r="J70" s="46">
        <f t="shared" si="24"/>
        <v>4144200</v>
      </c>
      <c r="K70" s="46">
        <f>K71+K72</f>
        <v>15855400</v>
      </c>
      <c r="L70" s="7">
        <f t="shared" si="4"/>
        <v>-68.114467280698221</v>
      </c>
      <c r="M70" s="37"/>
      <c r="N70" s="37"/>
      <c r="O70" s="37"/>
      <c r="P70" s="37"/>
      <c r="Q70" s="37"/>
    </row>
    <row r="71" spans="1:18" s="1" customFormat="1" ht="30" customHeight="1" x14ac:dyDescent="0.2">
      <c r="A71" s="10"/>
      <c r="B71" s="69">
        <v>41020000</v>
      </c>
      <c r="C71" s="70" t="s">
        <v>58</v>
      </c>
      <c r="D71" s="49">
        <v>26013600</v>
      </c>
      <c r="E71" s="49">
        <v>26013600</v>
      </c>
      <c r="F71" s="11">
        <v>49726000</v>
      </c>
      <c r="G71" s="11">
        <v>49726000</v>
      </c>
      <c r="H71" s="11">
        <v>44200533</v>
      </c>
      <c r="I71" s="11">
        <v>4144200</v>
      </c>
      <c r="J71" s="11">
        <v>4144200</v>
      </c>
      <c r="K71" s="11">
        <v>15855400</v>
      </c>
      <c r="L71" s="7">
        <f t="shared" si="4"/>
        <v>-68.114467280698221</v>
      </c>
      <c r="M71" s="37"/>
      <c r="N71" s="37"/>
      <c r="O71" s="37"/>
      <c r="P71" s="37"/>
      <c r="Q71" s="37"/>
    </row>
    <row r="72" spans="1:18" s="1" customFormat="1" ht="79.5" customHeight="1" x14ac:dyDescent="0.2">
      <c r="A72" s="10"/>
      <c r="B72" s="69"/>
      <c r="C72" s="70" t="s">
        <v>80</v>
      </c>
      <c r="D72" s="49"/>
      <c r="E72" s="49"/>
      <c r="F72" s="11"/>
      <c r="G72" s="11"/>
      <c r="H72" s="11"/>
      <c r="I72" s="11"/>
      <c r="J72" s="11"/>
      <c r="K72" s="11"/>
      <c r="L72" s="7" t="e">
        <f t="shared" si="4"/>
        <v>#DIV/0!</v>
      </c>
      <c r="M72" s="37"/>
      <c r="N72" s="37"/>
      <c r="O72" s="37"/>
      <c r="P72" s="37"/>
      <c r="Q72" s="37"/>
    </row>
    <row r="73" spans="1:18" s="1" customFormat="1" ht="30" customHeight="1" x14ac:dyDescent="0.2">
      <c r="A73" s="10" t="s">
        <v>79</v>
      </c>
      <c r="B73" s="80">
        <v>41030000</v>
      </c>
      <c r="C73" s="81" t="s">
        <v>60</v>
      </c>
      <c r="D73" s="46">
        <f>D74+D77</f>
        <v>99191613</v>
      </c>
      <c r="E73" s="46">
        <v>87444100</v>
      </c>
      <c r="F73" s="46">
        <f t="shared" ref="F73:K73" si="25">F74+F77</f>
        <v>0</v>
      </c>
      <c r="G73" s="46">
        <f t="shared" si="25"/>
        <v>86720650</v>
      </c>
      <c r="H73" s="46">
        <f t="shared" si="25"/>
        <v>79759250</v>
      </c>
      <c r="I73" s="46">
        <f t="shared" si="25"/>
        <v>6540039</v>
      </c>
      <c r="J73" s="46">
        <f t="shared" si="25"/>
        <v>6451239</v>
      </c>
      <c r="K73" s="46">
        <f t="shared" si="25"/>
        <v>96973200</v>
      </c>
      <c r="L73" s="7">
        <f t="shared" ref="L73:L82" si="26">K73/G73*100-100</f>
        <v>11.822501330421304</v>
      </c>
      <c r="M73" s="37"/>
      <c r="N73" s="50"/>
      <c r="O73" s="37"/>
      <c r="P73" s="37"/>
      <c r="Q73" s="37"/>
    </row>
    <row r="74" spans="1:18" s="1" customFormat="1" ht="48" customHeight="1" x14ac:dyDescent="0.2">
      <c r="A74" s="10"/>
      <c r="B74" s="69">
        <v>41033900</v>
      </c>
      <c r="C74" s="70" t="s">
        <v>61</v>
      </c>
      <c r="D74" s="49">
        <v>97160200</v>
      </c>
      <c r="E74" s="49">
        <v>87444100</v>
      </c>
      <c r="F74" s="11">
        <v>0</v>
      </c>
      <c r="G74" s="11">
        <v>82174000</v>
      </c>
      <c r="H74" s="11">
        <v>75921500</v>
      </c>
      <c r="I74" s="11">
        <v>6252500</v>
      </c>
      <c r="J74" s="11">
        <v>6252500</v>
      </c>
      <c r="K74" s="11">
        <v>96973200</v>
      </c>
      <c r="L74" s="7">
        <f t="shared" si="26"/>
        <v>18.009589407841901</v>
      </c>
      <c r="M74" s="51"/>
      <c r="N74" s="51"/>
      <c r="O74" s="52"/>
      <c r="P74" s="53"/>
      <c r="Q74" s="114"/>
      <c r="R74" s="114"/>
    </row>
    <row r="75" spans="1:18" s="1" customFormat="1" ht="48" customHeight="1" x14ac:dyDescent="0.2">
      <c r="A75" s="10"/>
      <c r="B75" s="88">
        <v>41040000</v>
      </c>
      <c r="C75" s="89" t="s">
        <v>77</v>
      </c>
      <c r="D75" s="46"/>
      <c r="E75" s="46"/>
      <c r="F75" s="17"/>
      <c r="G75" s="17">
        <f>G76</f>
        <v>117691</v>
      </c>
      <c r="H75" s="17">
        <f>H76</f>
        <v>117691</v>
      </c>
      <c r="I75" s="17">
        <f>I76</f>
        <v>0</v>
      </c>
      <c r="J75" s="17">
        <f>J76</f>
        <v>0</v>
      </c>
      <c r="K75" s="17"/>
      <c r="L75" s="7">
        <f t="shared" si="26"/>
        <v>-100</v>
      </c>
      <c r="M75" s="51"/>
      <c r="N75" s="51"/>
      <c r="O75" s="52"/>
      <c r="P75" s="53"/>
      <c r="Q75" s="54"/>
      <c r="R75" s="63"/>
    </row>
    <row r="76" spans="1:18" s="1" customFormat="1" ht="48" customHeight="1" x14ac:dyDescent="0.2">
      <c r="A76" s="10"/>
      <c r="B76" s="90">
        <v>41040400</v>
      </c>
      <c r="C76" s="91" t="s">
        <v>78</v>
      </c>
      <c r="D76" s="49"/>
      <c r="E76" s="49"/>
      <c r="F76" s="11"/>
      <c r="G76" s="11">
        <v>117691</v>
      </c>
      <c r="H76" s="11">
        <v>117691</v>
      </c>
      <c r="I76" s="11">
        <v>0</v>
      </c>
      <c r="J76" s="11"/>
      <c r="K76" s="11"/>
      <c r="L76" s="7">
        <f t="shared" si="26"/>
        <v>-100</v>
      </c>
      <c r="M76" s="51"/>
      <c r="N76" s="51"/>
      <c r="O76" s="52"/>
      <c r="P76" s="53"/>
      <c r="Q76" s="54"/>
      <c r="R76" s="63"/>
    </row>
    <row r="77" spans="1:18" s="1" customFormat="1" ht="30" customHeight="1" x14ac:dyDescent="0.2">
      <c r="A77" s="10"/>
      <c r="B77" s="80">
        <v>41050000</v>
      </c>
      <c r="C77" s="81" t="s">
        <v>62</v>
      </c>
      <c r="D77" s="46">
        <f>D78+D79+D80</f>
        <v>2031413</v>
      </c>
      <c r="E77" s="46">
        <v>5429667</v>
      </c>
      <c r="F77" s="46">
        <f t="shared" ref="F77:K77" si="27">F78+F79+F80</f>
        <v>0</v>
      </c>
      <c r="G77" s="46">
        <f t="shared" si="27"/>
        <v>4546650</v>
      </c>
      <c r="H77" s="46">
        <f t="shared" si="27"/>
        <v>3837750</v>
      </c>
      <c r="I77" s="46">
        <f t="shared" si="27"/>
        <v>287539</v>
      </c>
      <c r="J77" s="46">
        <f t="shared" si="27"/>
        <v>198739</v>
      </c>
      <c r="K77" s="46">
        <f t="shared" si="27"/>
        <v>0</v>
      </c>
      <c r="L77" s="7">
        <f t="shared" si="26"/>
        <v>-100</v>
      </c>
      <c r="M77" s="55"/>
      <c r="N77" s="37"/>
      <c r="O77" s="37"/>
      <c r="P77" s="37"/>
      <c r="Q77" s="37"/>
    </row>
    <row r="78" spans="1:18" s="1" customFormat="1" ht="38.25" customHeight="1" x14ac:dyDescent="0.2">
      <c r="A78" s="10"/>
      <c r="B78" s="69">
        <v>41051000</v>
      </c>
      <c r="C78" s="70" t="s">
        <v>63</v>
      </c>
      <c r="D78" s="49">
        <v>1511500</v>
      </c>
      <c r="E78" s="49">
        <v>1648700</v>
      </c>
      <c r="F78" s="11">
        <v>0</v>
      </c>
      <c r="G78" s="11">
        <v>1937300</v>
      </c>
      <c r="H78" s="11">
        <v>1441100</v>
      </c>
      <c r="I78" s="11">
        <v>147500</v>
      </c>
      <c r="J78" s="11">
        <v>58700</v>
      </c>
      <c r="K78" s="11"/>
      <c r="L78" s="7">
        <f t="shared" si="26"/>
        <v>-100</v>
      </c>
      <c r="M78" s="37"/>
      <c r="N78" s="37"/>
      <c r="O78" s="37"/>
      <c r="P78" s="37"/>
      <c r="Q78" s="37"/>
    </row>
    <row r="79" spans="1:18" s="1" customFormat="1" ht="62.25" customHeight="1" x14ac:dyDescent="0.2">
      <c r="A79" s="10"/>
      <c r="B79" s="69">
        <v>41051200</v>
      </c>
      <c r="C79" s="70" t="s">
        <v>64</v>
      </c>
      <c r="D79" s="49">
        <v>519913</v>
      </c>
      <c r="E79" s="49">
        <v>467917</v>
      </c>
      <c r="F79" s="11">
        <v>0</v>
      </c>
      <c r="G79" s="11">
        <v>255009</v>
      </c>
      <c r="H79" s="11">
        <v>233750</v>
      </c>
      <c r="I79" s="11">
        <v>21259</v>
      </c>
      <c r="J79" s="11">
        <v>21259</v>
      </c>
      <c r="K79" s="11"/>
      <c r="L79" s="7">
        <f t="shared" si="26"/>
        <v>-100</v>
      </c>
      <c r="M79" s="37"/>
      <c r="N79" s="37"/>
      <c r="O79" s="37"/>
      <c r="P79" s="37"/>
      <c r="Q79" s="37"/>
    </row>
    <row r="80" spans="1:18" s="1" customFormat="1" ht="39" customHeight="1" x14ac:dyDescent="0.2">
      <c r="A80" s="10"/>
      <c r="B80" s="69">
        <v>41053900</v>
      </c>
      <c r="C80" s="70" t="s">
        <v>65</v>
      </c>
      <c r="D80" s="49">
        <v>0</v>
      </c>
      <c r="E80" s="49">
        <v>3313050</v>
      </c>
      <c r="F80" s="11">
        <v>0</v>
      </c>
      <c r="G80" s="11">
        <v>2354341</v>
      </c>
      <c r="H80" s="11">
        <v>2162900</v>
      </c>
      <c r="I80" s="11">
        <v>118780</v>
      </c>
      <c r="J80" s="11">
        <v>118780</v>
      </c>
      <c r="K80" s="11"/>
      <c r="L80" s="7">
        <f t="shared" si="26"/>
        <v>-100</v>
      </c>
      <c r="M80" s="37"/>
      <c r="N80" s="37"/>
      <c r="O80" s="37"/>
      <c r="P80" s="37"/>
      <c r="Q80" s="37"/>
    </row>
    <row r="81" spans="1:17" s="32" customFormat="1" ht="30" customHeight="1" x14ac:dyDescent="0.25">
      <c r="A81" s="115" t="s">
        <v>66</v>
      </c>
      <c r="B81" s="116"/>
      <c r="C81" s="116"/>
      <c r="D81" s="56">
        <f>D4+D45</f>
        <v>107914800</v>
      </c>
      <c r="E81" s="56">
        <v>110014800</v>
      </c>
      <c r="F81" s="56">
        <f>F4+F45</f>
        <v>99726981</v>
      </c>
      <c r="G81" s="56">
        <f>G4+G45</f>
        <v>107907968</v>
      </c>
      <c r="H81" s="56">
        <f>H4+H45</f>
        <v>115474050</v>
      </c>
      <c r="I81" s="56">
        <f t="shared" ref="I81:K81" si="28">I4+I45</f>
        <v>6720180</v>
      </c>
      <c r="J81" s="56">
        <f>J4+J45</f>
        <v>13000000</v>
      </c>
      <c r="K81" s="56">
        <f t="shared" si="28"/>
        <v>134152600</v>
      </c>
      <c r="L81" s="7">
        <f t="shared" si="26"/>
        <v>24.32131054492659</v>
      </c>
      <c r="M81" s="57"/>
      <c r="N81" s="57"/>
      <c r="O81" s="57"/>
      <c r="P81" s="57"/>
      <c r="Q81" s="57"/>
    </row>
    <row r="82" spans="1:17" s="32" customFormat="1" ht="30" customHeight="1" x14ac:dyDescent="0.25">
      <c r="A82" s="115" t="s">
        <v>67</v>
      </c>
      <c r="B82" s="116"/>
      <c r="C82" s="116"/>
      <c r="D82" s="56">
        <f>D81+D68</f>
        <v>233120013</v>
      </c>
      <c r="E82" s="56">
        <v>228902167</v>
      </c>
      <c r="F82" s="56">
        <f t="shared" ref="F82:K82" si="29">F81+F68</f>
        <v>149452981</v>
      </c>
      <c r="G82" s="56">
        <f t="shared" si="29"/>
        <v>244472309</v>
      </c>
      <c r="H82" s="56">
        <f t="shared" si="29"/>
        <v>239551524</v>
      </c>
      <c r="I82" s="56">
        <f t="shared" si="29"/>
        <v>17404419</v>
      </c>
      <c r="J82" s="56">
        <f t="shared" si="29"/>
        <v>23595439</v>
      </c>
      <c r="K82" s="56">
        <f t="shared" si="29"/>
        <v>246981200</v>
      </c>
      <c r="L82" s="7">
        <f t="shared" si="26"/>
        <v>1.0262475166461513</v>
      </c>
      <c r="M82" s="57"/>
      <c r="N82" s="58"/>
      <c r="O82" s="57"/>
      <c r="P82" s="57"/>
      <c r="Q82" s="57"/>
    </row>
    <row r="83" spans="1:17" s="1" customFormat="1" ht="15.75" x14ac:dyDescent="0.25">
      <c r="B83" s="92"/>
      <c r="C83" s="99" t="s">
        <v>88</v>
      </c>
      <c r="D83" s="93"/>
      <c r="E83" s="93"/>
      <c r="F83" s="16"/>
      <c r="G83" s="96"/>
      <c r="H83" s="97"/>
      <c r="I83" s="97"/>
      <c r="J83" s="97"/>
      <c r="K83" s="102">
        <v>7472540</v>
      </c>
      <c r="L83" s="19"/>
      <c r="M83" s="37"/>
      <c r="N83" s="37"/>
      <c r="O83" s="37"/>
      <c r="P83" s="37"/>
      <c r="Q83" s="37"/>
    </row>
    <row r="84" spans="1:17" s="1" customFormat="1" ht="15.75" x14ac:dyDescent="0.25">
      <c r="B84" s="92"/>
      <c r="C84" s="37"/>
      <c r="D84" s="93"/>
      <c r="E84" s="93"/>
      <c r="F84" s="26"/>
      <c r="G84" s="113"/>
      <c r="H84" s="113"/>
      <c r="I84" s="113"/>
      <c r="J84" s="98"/>
      <c r="K84" s="26"/>
      <c r="L84" s="19"/>
      <c r="M84" s="37"/>
      <c r="N84" s="37"/>
      <c r="O84" s="37"/>
      <c r="P84" s="37"/>
      <c r="Q84" s="37"/>
    </row>
    <row r="85" spans="1:17" s="1" customFormat="1" ht="15.75" x14ac:dyDescent="0.25">
      <c r="B85" s="92"/>
      <c r="C85" s="99" t="s">
        <v>84</v>
      </c>
      <c r="D85" s="93"/>
      <c r="E85" s="93"/>
      <c r="F85" s="16"/>
      <c r="G85" s="113"/>
      <c r="H85" s="113"/>
      <c r="I85" s="113"/>
      <c r="J85" s="98"/>
      <c r="K85" s="101">
        <f>K82+K83</f>
        <v>254453740</v>
      </c>
      <c r="L85" s="19"/>
      <c r="M85" s="37"/>
      <c r="N85" s="37"/>
      <c r="O85" s="37"/>
      <c r="P85" s="37"/>
      <c r="Q85" s="37"/>
    </row>
    <row r="86" spans="1:17" s="1" customFormat="1" x14ac:dyDescent="0.25">
      <c r="B86" s="92"/>
      <c r="C86" s="37"/>
      <c r="D86" s="93"/>
      <c r="E86" s="93"/>
      <c r="F86" s="16"/>
      <c r="G86" s="98"/>
      <c r="H86" s="97"/>
      <c r="I86" s="97"/>
      <c r="J86" s="97"/>
      <c r="K86" s="100"/>
      <c r="L86" s="19"/>
      <c r="M86" s="37"/>
      <c r="N86" s="37"/>
      <c r="O86" s="37"/>
      <c r="P86" s="37"/>
      <c r="Q86" s="37"/>
    </row>
    <row r="88" spans="1:17" x14ac:dyDescent="0.25">
      <c r="I88" s="34">
        <f>17404419-I82</f>
        <v>0</v>
      </c>
      <c r="K88" s="59"/>
    </row>
  </sheetData>
  <mergeCells count="17">
    <mergeCell ref="G84:I84"/>
    <mergeCell ref="G85:I85"/>
    <mergeCell ref="L2:L3"/>
    <mergeCell ref="Q74:R74"/>
    <mergeCell ref="A81:C81"/>
    <mergeCell ref="A82:C82"/>
    <mergeCell ref="A1:L1"/>
    <mergeCell ref="A2:A3"/>
    <mergeCell ref="B2:B3"/>
    <mergeCell ref="C2:C3"/>
    <mergeCell ref="D2:D3"/>
    <mergeCell ref="F2:F3"/>
    <mergeCell ref="G2:G3"/>
    <mergeCell ref="H2:H3"/>
    <mergeCell ref="I2:I3"/>
    <mergeCell ref="K2:K3"/>
    <mergeCell ref="J2:J3"/>
  </mergeCells>
  <pageMargins left="0" right="0" top="0" bottom="0" header="0" footer="0"/>
  <pageSetup paperSize="9" fitToHeight="500" orientation="landscape" verticalDpi="0" r:id="rId1"/>
  <rowBreaks count="2" manualBreakCount="2">
    <brk id="26" max="11" man="1"/>
    <brk id="53" max="11" man="1"/>
  </rowBreaks>
  <colBreaks count="2" manualBreakCount="2">
    <brk id="12" max="1048575" man="1"/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 (2)</vt:lpstr>
      <vt:lpstr>'Лист1 (2)'!Заголовки_для_печати</vt:lpstr>
      <vt:lpstr>'Лист1 (2)'!Область_печати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User</cp:lastModifiedBy>
  <cp:lastPrinted>2023-12-06T06:48:26Z</cp:lastPrinted>
  <dcterms:created xsi:type="dcterms:W3CDTF">2022-11-04T07:42:40Z</dcterms:created>
  <dcterms:modified xsi:type="dcterms:W3CDTF">2023-12-06T07:50:31Z</dcterms:modified>
</cp:coreProperties>
</file>